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Voedingsschema cut" sheetId="1" r:id="rId1"/>
  </sheets>
  <calcPr calcId="125725"/>
</workbook>
</file>

<file path=xl/calcChain.xml><?xml version="1.0" encoding="utf-8"?>
<calcChain xmlns="http://schemas.openxmlformats.org/spreadsheetml/2006/main">
  <c r="F97" i="1"/>
  <c r="D97"/>
  <c r="BC96"/>
  <c r="AU96"/>
  <c r="AM96"/>
  <c r="AE96"/>
  <c r="W96"/>
  <c r="O96"/>
  <c r="G96"/>
  <c r="BA95"/>
  <c r="BC95" s="1"/>
  <c r="AU95"/>
  <c r="AS95"/>
  <c r="AK95"/>
  <c r="AM95" s="1"/>
  <c r="AE95"/>
  <c r="AC95"/>
  <c r="U95"/>
  <c r="W95" s="1"/>
  <c r="O95"/>
  <c r="M95"/>
  <c r="E95"/>
  <c r="E97" s="1"/>
  <c r="BC93"/>
  <c r="AU93"/>
  <c r="AM93"/>
  <c r="AE93"/>
  <c r="W93"/>
  <c r="G93"/>
  <c r="BB92"/>
  <c r="BA92"/>
  <c r="BC92" s="1"/>
  <c r="AZ92"/>
  <c r="AT92"/>
  <c r="AS92"/>
  <c r="AU92" s="1"/>
  <c r="AR92"/>
  <c r="AL92"/>
  <c r="AK92"/>
  <c r="AM92" s="1"/>
  <c r="AJ92"/>
  <c r="AD92"/>
  <c r="AC92"/>
  <c r="AE92" s="1"/>
  <c r="AB92"/>
  <c r="V92"/>
  <c r="U92"/>
  <c r="W92" s="1"/>
  <c r="T92"/>
  <c r="N92"/>
  <c r="M92"/>
  <c r="O92" s="1"/>
  <c r="L92"/>
  <c r="G92"/>
  <c r="BC91"/>
  <c r="AU91"/>
  <c r="AM91"/>
  <c r="AE91"/>
  <c r="W91"/>
  <c r="O91"/>
  <c r="G91"/>
  <c r="G90"/>
  <c r="BC89"/>
  <c r="AU89"/>
  <c r="AM89"/>
  <c r="AE89"/>
  <c r="W89"/>
  <c r="O89"/>
  <c r="G89"/>
  <c r="G87"/>
  <c r="BK86"/>
  <c r="AM86"/>
  <c r="W86"/>
  <c r="G86"/>
  <c r="BK85"/>
  <c r="AM85"/>
  <c r="AE85"/>
  <c r="W85"/>
  <c r="O85"/>
  <c r="G85"/>
  <c r="BK84"/>
  <c r="AM84"/>
  <c r="AE84"/>
  <c r="W84"/>
  <c r="O84"/>
  <c r="G84"/>
  <c r="BC83"/>
  <c r="AU83"/>
  <c r="AM83"/>
  <c r="AE83"/>
  <c r="W83"/>
  <c r="O83"/>
  <c r="G83"/>
  <c r="BC82"/>
  <c r="AU82"/>
  <c r="AM82"/>
  <c r="AE82"/>
  <c r="W82"/>
  <c r="O82"/>
  <c r="G82"/>
  <c r="G80"/>
  <c r="G79"/>
  <c r="G78"/>
  <c r="G77"/>
  <c r="BC76"/>
  <c r="AU76"/>
  <c r="AM76"/>
  <c r="AE76"/>
  <c r="W76"/>
  <c r="O76"/>
  <c r="G76"/>
  <c r="BC75"/>
  <c r="AU75"/>
  <c r="AM75"/>
  <c r="AE75"/>
  <c r="W75"/>
  <c r="O75"/>
  <c r="G75"/>
  <c r="BB74"/>
  <c r="BC74" s="1"/>
  <c r="AT74"/>
  <c r="AU74" s="1"/>
  <c r="AL74"/>
  <c r="AM74" s="1"/>
  <c r="AD74"/>
  <c r="AE74" s="1"/>
  <c r="V74"/>
  <c r="W74" s="1"/>
  <c r="N74"/>
  <c r="O74" s="1"/>
  <c r="G74"/>
  <c r="G72"/>
  <c r="G71"/>
  <c r="BB70"/>
  <c r="BA70"/>
  <c r="BC70" s="1"/>
  <c r="AZ70"/>
  <c r="AT70"/>
  <c r="AS70"/>
  <c r="AU70" s="1"/>
  <c r="AR70"/>
  <c r="AL70"/>
  <c r="AK70"/>
  <c r="AM70" s="1"/>
  <c r="AJ70"/>
  <c r="AD70"/>
  <c r="AC70"/>
  <c r="AE70" s="1"/>
  <c r="AB70"/>
  <c r="V70"/>
  <c r="U70"/>
  <c r="W70" s="1"/>
  <c r="T70"/>
  <c r="N70"/>
  <c r="M70"/>
  <c r="O70" s="1"/>
  <c r="L70"/>
  <c r="G70"/>
  <c r="BB69"/>
  <c r="BB97" s="1"/>
  <c r="BA69"/>
  <c r="BA97" s="1"/>
  <c r="AZ69"/>
  <c r="BC69" s="1"/>
  <c r="AT69"/>
  <c r="AT97" s="1"/>
  <c r="AS69"/>
  <c r="AS97" s="1"/>
  <c r="AR69"/>
  <c r="AU69" s="1"/>
  <c r="AL69"/>
  <c r="AL97" s="1"/>
  <c r="AK69"/>
  <c r="AK97" s="1"/>
  <c r="AJ69"/>
  <c r="AM69" s="1"/>
  <c r="AD69"/>
  <c r="AD97" s="1"/>
  <c r="AC69"/>
  <c r="AC97" s="1"/>
  <c r="AB69"/>
  <c r="AE69" s="1"/>
  <c r="V69"/>
  <c r="V97" s="1"/>
  <c r="U69"/>
  <c r="U97" s="1"/>
  <c r="T69"/>
  <c r="W69" s="1"/>
  <c r="N69"/>
  <c r="N97" s="1"/>
  <c r="M69"/>
  <c r="M97" s="1"/>
  <c r="L69"/>
  <c r="O69" s="1"/>
  <c r="G69"/>
  <c r="G68"/>
  <c r="BC67"/>
  <c r="AU67"/>
  <c r="AM67"/>
  <c r="AE67"/>
  <c r="W67"/>
  <c r="O67"/>
  <c r="G67"/>
  <c r="G63"/>
  <c r="BC62"/>
  <c r="AU62"/>
  <c r="AM62"/>
  <c r="AE62"/>
  <c r="W62"/>
  <c r="O62"/>
  <c r="G62"/>
  <c r="BC61"/>
  <c r="AU61"/>
  <c r="AM61"/>
  <c r="AE61"/>
  <c r="W61"/>
  <c r="O61"/>
  <c r="G61"/>
  <c r="F55"/>
  <c r="E55"/>
  <c r="D55"/>
  <c r="G55" s="1"/>
  <c r="BC53"/>
  <c r="AU53"/>
  <c r="AM53"/>
  <c r="AE53"/>
  <c r="W53"/>
  <c r="O53"/>
  <c r="G53"/>
  <c r="BC52"/>
  <c r="BA52"/>
  <c r="AU52"/>
  <c r="AS52"/>
  <c r="AM52"/>
  <c r="AK52"/>
  <c r="AE52"/>
  <c r="AC52"/>
  <c r="W52"/>
  <c r="U52"/>
  <c r="O52"/>
  <c r="M52"/>
  <c r="G52"/>
  <c r="E52"/>
  <c r="O51"/>
  <c r="G50"/>
  <c r="BK49"/>
  <c r="G49"/>
  <c r="BK48"/>
  <c r="G48"/>
  <c r="BK47"/>
  <c r="BC47"/>
  <c r="AU47"/>
  <c r="AM47"/>
  <c r="AE47"/>
  <c r="W47"/>
  <c r="O47"/>
  <c r="N47"/>
  <c r="G47"/>
  <c r="G46"/>
  <c r="BC45"/>
  <c r="AU45"/>
  <c r="AM45"/>
  <c r="AE45"/>
  <c r="W45"/>
  <c r="O45"/>
  <c r="G45"/>
  <c r="G41"/>
  <c r="G40"/>
  <c r="BC39"/>
  <c r="AU39"/>
  <c r="AM39"/>
  <c r="AE39"/>
  <c r="W39"/>
  <c r="O39"/>
  <c r="G39"/>
  <c r="BC38"/>
  <c r="AU38"/>
  <c r="AM38"/>
  <c r="AE38"/>
  <c r="W38"/>
  <c r="O38"/>
  <c r="G38"/>
  <c r="BC36"/>
  <c r="AU36"/>
  <c r="AM36"/>
  <c r="AE36"/>
  <c r="W36"/>
  <c r="O36"/>
  <c r="G36"/>
  <c r="G35"/>
  <c r="BB34"/>
  <c r="BA34"/>
  <c r="AZ34"/>
  <c r="BC34" s="1"/>
  <c r="AT34"/>
  <c r="AS34"/>
  <c r="AR34"/>
  <c r="AU34" s="1"/>
  <c r="AL34"/>
  <c r="AK34"/>
  <c r="AJ34"/>
  <c r="AM34" s="1"/>
  <c r="AD34"/>
  <c r="AC34"/>
  <c r="AB34"/>
  <c r="AE34" s="1"/>
  <c r="V34"/>
  <c r="U34"/>
  <c r="T34"/>
  <c r="W34" s="1"/>
  <c r="N34"/>
  <c r="M34"/>
  <c r="L34"/>
  <c r="O34" s="1"/>
  <c r="G34"/>
  <c r="G33"/>
  <c r="BC32"/>
  <c r="AU32"/>
  <c r="AM32"/>
  <c r="AE32"/>
  <c r="W32"/>
  <c r="O32"/>
  <c r="G32"/>
  <c r="G30"/>
  <c r="BC29"/>
  <c r="AU29"/>
  <c r="AM29"/>
  <c r="AE29"/>
  <c r="W29"/>
  <c r="O29"/>
  <c r="G29"/>
  <c r="G28"/>
  <c r="G27"/>
  <c r="BC26"/>
  <c r="BB26"/>
  <c r="AU26"/>
  <c r="AT26"/>
  <c r="AM26"/>
  <c r="AL26"/>
  <c r="AE26"/>
  <c r="AD26"/>
  <c r="W26"/>
  <c r="V26"/>
  <c r="O26"/>
  <c r="N26"/>
  <c r="G26"/>
  <c r="BB25"/>
  <c r="BB55" s="1"/>
  <c r="BA25"/>
  <c r="BA55" s="1"/>
  <c r="AZ25"/>
  <c r="BC25" s="1"/>
  <c r="AT25"/>
  <c r="AT55" s="1"/>
  <c r="AS25"/>
  <c r="AS55" s="1"/>
  <c r="AR25"/>
  <c r="AU25" s="1"/>
  <c r="AL25"/>
  <c r="AL55" s="1"/>
  <c r="AK25"/>
  <c r="AK55" s="1"/>
  <c r="AJ25"/>
  <c r="AM25" s="1"/>
  <c r="AD25"/>
  <c r="AD55" s="1"/>
  <c r="AC25"/>
  <c r="AC55" s="1"/>
  <c r="AB25"/>
  <c r="AE25" s="1"/>
  <c r="V25"/>
  <c r="V55" s="1"/>
  <c r="U25"/>
  <c r="U55" s="1"/>
  <c r="T25"/>
  <c r="W25" s="1"/>
  <c r="N25"/>
  <c r="N55" s="1"/>
  <c r="M25"/>
  <c r="M55" s="1"/>
  <c r="L25"/>
  <c r="O25" s="1"/>
  <c r="G24"/>
  <c r="G23"/>
  <c r="G22"/>
  <c r="G21"/>
  <c r="BC20"/>
  <c r="AU20"/>
  <c r="AM20"/>
  <c r="AE20"/>
  <c r="W20"/>
  <c r="O20"/>
  <c r="G20"/>
  <c r="G18"/>
  <c r="BC17"/>
  <c r="AU17"/>
  <c r="AM17"/>
  <c r="AE17"/>
  <c r="W17"/>
  <c r="O17"/>
  <c r="G17"/>
  <c r="BC16"/>
  <c r="AU16"/>
  <c r="AM16"/>
  <c r="AE16"/>
  <c r="W16"/>
  <c r="O16"/>
  <c r="G16"/>
  <c r="G97" l="1"/>
  <c r="E98" s="1"/>
  <c r="F56"/>
  <c r="E56"/>
  <c r="L55"/>
  <c r="AJ55"/>
  <c r="D56"/>
  <c r="G95"/>
  <c r="L97"/>
  <c r="T97"/>
  <c r="AB97"/>
  <c r="AJ97"/>
  <c r="AR97"/>
  <c r="AZ97"/>
  <c r="AB55"/>
  <c r="AZ55"/>
  <c r="D57"/>
  <c r="T55"/>
  <c r="AR55"/>
  <c r="AB98" l="1"/>
  <c r="AE97"/>
  <c r="BC55"/>
  <c r="AM97"/>
  <c r="AJ98" s="1"/>
  <c r="F98"/>
  <c r="AU55"/>
  <c r="AU97"/>
  <c r="AR98" s="1"/>
  <c r="O97"/>
  <c r="O55"/>
  <c r="L56" s="1"/>
  <c r="D98"/>
  <c r="AE55"/>
  <c r="AB56" s="1"/>
  <c r="W55"/>
  <c r="AZ98"/>
  <c r="BC97"/>
  <c r="T98"/>
  <c r="W97"/>
  <c r="AM55"/>
  <c r="AK56" l="1"/>
  <c r="AL56"/>
  <c r="N98"/>
  <c r="M98"/>
  <c r="BB98"/>
  <c r="BA98"/>
  <c r="AC98"/>
  <c r="AD98"/>
  <c r="AJ56"/>
  <c r="AL98"/>
  <c r="AK98"/>
  <c r="V56"/>
  <c r="U56"/>
  <c r="N56"/>
  <c r="M56"/>
  <c r="AS98"/>
  <c r="AT98"/>
  <c r="BA56"/>
  <c r="BB56"/>
  <c r="AC56"/>
  <c r="AD56"/>
  <c r="AT56"/>
  <c r="AS56"/>
  <c r="U98"/>
  <c r="V98"/>
  <c r="T56"/>
  <c r="L98"/>
  <c r="AR56"/>
  <c r="AZ56"/>
</calcChain>
</file>

<file path=xl/comments1.xml><?xml version="1.0" encoding="utf-8"?>
<comments xmlns="http://schemas.openxmlformats.org/spreadsheetml/2006/main">
  <authors>
    <author>Shanna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Tonijn kan ook vervangen worden door 75 gram kipfilet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Tonijn kan ook vervangen worden door 75 gram kipfilet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Tonijn kan ook vervangen worden door 75 gram kipfilet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Olijfolie kan ook vervangen worden door kokosolie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Tonijn kan ook vervangen worden door 75 gram kipfilet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Tonijn kan ook vervangen worden door 75 gram kipfilet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Olijfolie kan ook vervangen worden door kokosolie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>Shanna:</t>
        </r>
        <r>
          <rPr>
            <sz val="9"/>
            <color indexed="81"/>
            <rFont val="Tahoma"/>
            <family val="2"/>
          </rPr>
          <t xml:space="preserve">
Tonijn kan ook vervangen worden door 75 gram kipfilet</t>
        </r>
      </text>
    </comment>
  </commentList>
</comments>
</file>

<file path=xl/sharedStrings.xml><?xml version="1.0" encoding="utf-8"?>
<sst xmlns="http://schemas.openxmlformats.org/spreadsheetml/2006/main" count="709" uniqueCount="96">
  <si>
    <t>Stats</t>
  </si>
  <si>
    <t>Lengte:</t>
  </si>
  <si>
    <t>cm</t>
  </si>
  <si>
    <t>Gewicht:</t>
  </si>
  <si>
    <t>kg</t>
  </si>
  <si>
    <t>Leeftijd:</t>
  </si>
  <si>
    <t>jaar</t>
  </si>
  <si>
    <t>Basaal Metabolisme</t>
  </si>
  <si>
    <t>kcal</t>
  </si>
  <si>
    <t>Totale energieverbruik:</t>
  </si>
  <si>
    <t>Cut:</t>
  </si>
  <si>
    <t>Bulk:</t>
  </si>
  <si>
    <t>Vet percentage:</t>
  </si>
  <si>
    <t>%</t>
  </si>
  <si>
    <t>Doel:</t>
  </si>
  <si>
    <t>Massa en kracht</t>
  </si>
  <si>
    <t>Type:</t>
  </si>
  <si>
    <t>Beginner</t>
  </si>
  <si>
    <t>Vroege dienst</t>
  </si>
  <si>
    <t>Dinsdag</t>
  </si>
  <si>
    <t>Woensdag</t>
  </si>
  <si>
    <t>Donderdag</t>
  </si>
  <si>
    <t>Vrijdag</t>
  </si>
  <si>
    <t>Zaterdag</t>
  </si>
  <si>
    <t>Zondag</t>
  </si>
  <si>
    <t>Maaltijd</t>
  </si>
  <si>
    <t>Eiwit</t>
  </si>
  <si>
    <t>Koolhydraten</t>
  </si>
  <si>
    <t>Vet</t>
  </si>
  <si>
    <t>Kcal</t>
  </si>
  <si>
    <t>dc</t>
  </si>
  <si>
    <t>0,4 liter</t>
  </si>
  <si>
    <t>Magere Melk</t>
  </si>
  <si>
    <t>0,5 liter</t>
  </si>
  <si>
    <r>
      <t>Halfvolle melk</t>
    </r>
    <r>
      <rPr>
        <sz val="10"/>
        <rFont val="Arial"/>
        <family val="2"/>
      </rPr>
      <t/>
    </r>
  </si>
  <si>
    <t>15min</t>
  </si>
  <si>
    <t>50 gram</t>
  </si>
  <si>
    <t>Volkoren ontbijt 7 granen (havermout)</t>
  </si>
  <si>
    <t>100 gram</t>
  </si>
  <si>
    <t>1 stuk</t>
  </si>
  <si>
    <t>Banaan</t>
  </si>
  <si>
    <t>0,25 liter</t>
  </si>
  <si>
    <t>Water</t>
  </si>
  <si>
    <t>1,5 gram</t>
  </si>
  <si>
    <t>Kokosolie</t>
  </si>
  <si>
    <t>Basmati rijst</t>
  </si>
  <si>
    <t>Tonijn uit blik (naturel)</t>
  </si>
  <si>
    <t>33 gram</t>
  </si>
  <si>
    <t>Sperziebonen</t>
  </si>
  <si>
    <t>66 gram</t>
  </si>
  <si>
    <t>Kalkoenfilet (4 plakken)</t>
  </si>
  <si>
    <t>Halfvolle melk</t>
  </si>
  <si>
    <t>30min</t>
  </si>
  <si>
    <t>90 gram</t>
  </si>
  <si>
    <t>Volkoren of meergranen boterhammen (3 stuks)</t>
  </si>
  <si>
    <t>Runderrookvlees</t>
  </si>
  <si>
    <t>150 gram</t>
  </si>
  <si>
    <t>Witte druiven</t>
  </si>
  <si>
    <t>Appel</t>
  </si>
  <si>
    <t>30 gram</t>
  </si>
  <si>
    <t>Cashewnoten</t>
  </si>
  <si>
    <t>2 stuks (13 gram)</t>
  </si>
  <si>
    <t>Rijstwafels</t>
  </si>
  <si>
    <t>15 gram</t>
  </si>
  <si>
    <t>Pindakaas</t>
  </si>
  <si>
    <t>Work-out</t>
  </si>
  <si>
    <t>15 ml</t>
  </si>
  <si>
    <t>Olijfolie</t>
  </si>
  <si>
    <t>125 gram</t>
  </si>
  <si>
    <t>Pasta</t>
  </si>
  <si>
    <t>Witvis pangafilet (uit de oven)</t>
  </si>
  <si>
    <t>Avondeten +/- 500 kcal</t>
  </si>
  <si>
    <t>Aardappelen</t>
  </si>
  <si>
    <t>Aubergine</t>
  </si>
  <si>
    <t>Erwten</t>
  </si>
  <si>
    <t>Courgette</t>
  </si>
  <si>
    <t>Vlees (boomstammetje/Rundervink/Cordon Bleu)</t>
  </si>
  <si>
    <t>Tomaten</t>
  </si>
  <si>
    <t>Walnoten</t>
  </si>
  <si>
    <t>500 gram</t>
  </si>
  <si>
    <t>Magere kwark</t>
  </si>
  <si>
    <t>20 gram</t>
  </si>
  <si>
    <t>Cashewnoten/Walnoten</t>
  </si>
  <si>
    <t>25 gram</t>
  </si>
  <si>
    <t>Jam</t>
  </si>
  <si>
    <t>Late dienst of vrij</t>
  </si>
  <si>
    <t>Ei (gekookt)</t>
  </si>
  <si>
    <t>Basmatirijst</t>
  </si>
  <si>
    <t>Currysaus</t>
  </si>
  <si>
    <t>80 gram</t>
  </si>
  <si>
    <t>Champignons</t>
  </si>
  <si>
    <t>Kipfilet</t>
  </si>
  <si>
    <t>Rundergehakt</t>
  </si>
  <si>
    <t>60 gram</t>
  </si>
  <si>
    <t>Volkoren of meergranen boterhammen (2 stuks)</t>
  </si>
  <si>
    <t>44 gram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</si>
</sst>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20" fontId="0" fillId="0" borderId="9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/>
    <xf numFmtId="2" fontId="0" fillId="0" borderId="12" xfId="0" applyNumberFormat="1" applyFill="1" applyBorder="1"/>
    <xf numFmtId="2" fontId="0" fillId="0" borderId="11" xfId="0" applyNumberFormat="1" applyFill="1" applyBorder="1"/>
    <xf numFmtId="2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6" xfId="0" applyFon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0" fillId="0" borderId="15" xfId="0" applyFill="1" applyBorder="1" applyAlignment="1">
      <alignment horizontal="left"/>
    </xf>
    <xf numFmtId="0" fontId="6" fillId="0" borderId="16" xfId="0" applyFont="1" applyFill="1" applyBorder="1"/>
    <xf numFmtId="0" fontId="0" fillId="0" borderId="14" xfId="0" applyNumberFormat="1" applyFill="1" applyBorder="1" applyAlignment="1">
      <alignment horizontal="left"/>
    </xf>
    <xf numFmtId="20" fontId="0" fillId="0" borderId="14" xfId="0" applyNumberFormat="1" applyFill="1" applyBorder="1" applyAlignment="1">
      <alignment horizontal="left"/>
    </xf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0" fontId="7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2" fontId="4" fillId="0" borderId="13" xfId="0" applyNumberFormat="1" applyFont="1" applyFill="1" applyBorder="1"/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/>
    <xf numFmtId="2" fontId="1" fillId="0" borderId="15" xfId="0" applyNumberFormat="1" applyFont="1" applyFill="1" applyBorder="1"/>
    <xf numFmtId="2" fontId="1" fillId="0" borderId="16" xfId="0" applyNumberFormat="1" applyFont="1" applyFill="1" applyBorder="1"/>
    <xf numFmtId="2" fontId="1" fillId="0" borderId="13" xfId="0" applyNumberFormat="1" applyFont="1" applyFill="1" applyBorder="1"/>
    <xf numFmtId="0" fontId="1" fillId="0" borderId="0" xfId="0" applyFont="1"/>
    <xf numFmtId="20" fontId="4" fillId="0" borderId="14" xfId="0" applyNumberFormat="1" applyFont="1" applyFill="1" applyBorder="1" applyAlignment="1">
      <alignment horizontal="left"/>
    </xf>
    <xf numFmtId="0" fontId="4" fillId="0" borderId="0" xfId="0" applyFont="1"/>
    <xf numFmtId="0" fontId="10" fillId="0" borderId="14" xfId="0" applyFont="1" applyFill="1" applyBorder="1" applyAlignment="1">
      <alignment horizontal="left"/>
    </xf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2" fontId="3" fillId="4" borderId="15" xfId="0" applyNumberFormat="1" applyFont="1" applyFill="1" applyBorder="1"/>
    <xf numFmtId="2" fontId="3" fillId="4" borderId="16" xfId="0" applyNumberFormat="1" applyFont="1" applyFill="1" applyBorder="1"/>
    <xf numFmtId="2" fontId="3" fillId="5" borderId="17" xfId="0" applyNumberFormat="1" applyFont="1" applyFill="1" applyBorder="1"/>
    <xf numFmtId="2" fontId="0" fillId="0" borderId="0" xfId="0" applyNumberFormat="1"/>
    <xf numFmtId="16" fontId="3" fillId="4" borderId="18" xfId="0" applyNumberFormat="1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2" fontId="3" fillId="4" borderId="19" xfId="0" applyNumberFormat="1" applyFont="1" applyFill="1" applyBorder="1"/>
    <xf numFmtId="2" fontId="3" fillId="4" borderId="20" xfId="0" applyNumberFormat="1" applyFont="1" applyFill="1" applyBorder="1"/>
    <xf numFmtId="2" fontId="3" fillId="4" borderId="21" xfId="0" applyNumberFormat="1" applyFont="1" applyFill="1" applyBorder="1"/>
    <xf numFmtId="0" fontId="11" fillId="0" borderId="0" xfId="0" applyFont="1"/>
    <xf numFmtId="0" fontId="2" fillId="0" borderId="0" xfId="0" applyFont="1"/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1"/>
  <sheetViews>
    <sheetView tabSelected="1" topLeftCell="A77" workbookViewId="0">
      <selection activeCell="E7" sqref="E7"/>
    </sheetView>
  </sheetViews>
  <sheetFormatPr defaultRowHeight="15"/>
  <cols>
    <col min="1" max="1" width="7.7109375" customWidth="1"/>
    <col min="2" max="2" width="17.7109375" customWidth="1"/>
    <col min="3" max="3" width="41.28515625" bestFit="1" customWidth="1"/>
    <col min="4" max="4" width="6.5703125" bestFit="1" customWidth="1"/>
    <col min="5" max="5" width="13.28515625" bestFit="1" customWidth="1"/>
    <col min="6" max="6" width="5.5703125" bestFit="1" customWidth="1"/>
    <col min="7" max="7" width="7.5703125" bestFit="1" customWidth="1"/>
    <col min="9" max="9" width="8" hidden="1" customWidth="1"/>
    <col min="10" max="10" width="8.85546875" hidden="1" customWidth="1"/>
    <col min="11" max="11" width="41.28515625" hidden="1" customWidth="1"/>
    <col min="12" max="12" width="6.5703125" hidden="1" customWidth="1"/>
    <col min="13" max="13" width="13.28515625" hidden="1" customWidth="1"/>
    <col min="14" max="14" width="6.5703125" hidden="1" customWidth="1"/>
    <col min="15" max="15" width="7.5703125" hidden="1" customWidth="1"/>
    <col min="16" max="16" width="0" hidden="1" customWidth="1"/>
    <col min="17" max="17" width="10.42578125" hidden="1" customWidth="1"/>
    <col min="18" max="18" width="8.85546875" hidden="1" customWidth="1"/>
    <col min="19" max="19" width="41.28515625" hidden="1" customWidth="1"/>
    <col min="20" max="20" width="6.5703125" hidden="1" customWidth="1"/>
    <col min="21" max="21" width="13.28515625" hidden="1" customWidth="1"/>
    <col min="22" max="22" width="5.5703125" hidden="1" customWidth="1"/>
    <col min="23" max="23" width="7.5703125" hidden="1" customWidth="1"/>
    <col min="24" max="24" width="0" hidden="1" customWidth="1"/>
    <col min="25" max="25" width="10.7109375" hidden="1" customWidth="1"/>
    <col min="26" max="26" width="8.85546875" hidden="1" customWidth="1"/>
    <col min="27" max="27" width="41.28515625" hidden="1" customWidth="1"/>
    <col min="28" max="28" width="6.5703125" hidden="1" customWidth="1"/>
    <col min="29" max="29" width="13.28515625" hidden="1" customWidth="1"/>
    <col min="30" max="30" width="6.5703125" hidden="1" customWidth="1"/>
    <col min="31" max="31" width="7.5703125" hidden="1" customWidth="1"/>
    <col min="32" max="32" width="0" hidden="1" customWidth="1"/>
    <col min="33" max="33" width="7.28515625" hidden="1" customWidth="1"/>
    <col min="34" max="34" width="8.85546875" hidden="1" customWidth="1"/>
    <col min="35" max="35" width="41.28515625" hidden="1" customWidth="1"/>
    <col min="36" max="36" width="6.5703125" hidden="1" customWidth="1"/>
    <col min="37" max="37" width="13.28515625" hidden="1" customWidth="1"/>
    <col min="38" max="38" width="5.5703125" hidden="1" customWidth="1"/>
    <col min="39" max="39" width="7.5703125" hidden="1" customWidth="1"/>
    <col min="40" max="40" width="0" hidden="1" customWidth="1"/>
    <col min="41" max="41" width="8.7109375" hidden="1" customWidth="1"/>
    <col min="42" max="42" width="8.85546875" hidden="1" customWidth="1"/>
    <col min="43" max="43" width="41.28515625" hidden="1" customWidth="1"/>
    <col min="44" max="44" width="6.5703125" hidden="1" customWidth="1"/>
    <col min="45" max="45" width="13.28515625" hidden="1" customWidth="1"/>
    <col min="46" max="46" width="6.28515625" hidden="1" customWidth="1"/>
    <col min="47" max="47" width="7.5703125" hidden="1" customWidth="1"/>
    <col min="48" max="48" width="0" hidden="1" customWidth="1"/>
    <col min="49" max="49" width="7.42578125" hidden="1" customWidth="1"/>
    <col min="50" max="50" width="8.85546875" hidden="1" customWidth="1"/>
    <col min="51" max="51" width="41.28515625" hidden="1" customWidth="1"/>
    <col min="52" max="52" width="6.5703125" hidden="1" customWidth="1"/>
    <col min="53" max="53" width="13.28515625" hidden="1" customWidth="1"/>
    <col min="54" max="54" width="5.5703125" hidden="1" customWidth="1"/>
    <col min="55" max="55" width="7.5703125" hidden="1" customWidth="1"/>
    <col min="56" max="57" width="0" hidden="1" customWidth="1"/>
    <col min="59" max="59" width="12.42578125" bestFit="1" customWidth="1"/>
  </cols>
  <sheetData>
    <row r="1" spans="1:55">
      <c r="A1" s="1" t="s">
        <v>0</v>
      </c>
      <c r="B1" s="2"/>
      <c r="C1" s="2"/>
      <c r="D1" s="2"/>
    </row>
    <row r="2" spans="1:55">
      <c r="A2" s="3" t="s">
        <v>1</v>
      </c>
      <c r="B2" s="3"/>
      <c r="C2" s="2">
        <v>168</v>
      </c>
      <c r="D2" s="2" t="s">
        <v>2</v>
      </c>
    </row>
    <row r="3" spans="1:55">
      <c r="A3" s="3" t="s">
        <v>3</v>
      </c>
      <c r="B3" s="3"/>
      <c r="C3" s="2">
        <v>71</v>
      </c>
      <c r="D3" s="2" t="s">
        <v>4</v>
      </c>
    </row>
    <row r="4" spans="1:55">
      <c r="A4" s="3" t="s">
        <v>5</v>
      </c>
      <c r="B4" s="3"/>
      <c r="C4" s="2">
        <v>24</v>
      </c>
      <c r="D4" s="2" t="s">
        <v>6</v>
      </c>
    </row>
    <row r="5" spans="1:55">
      <c r="A5" s="3" t="s">
        <v>7</v>
      </c>
      <c r="B5" s="3"/>
      <c r="C5" s="2">
        <v>1667</v>
      </c>
      <c r="D5" s="2" t="s">
        <v>8</v>
      </c>
    </row>
    <row r="6" spans="1:55">
      <c r="A6" s="3" t="s">
        <v>9</v>
      </c>
      <c r="B6" s="3"/>
      <c r="C6" s="2">
        <v>2515</v>
      </c>
      <c r="D6" s="2" t="s">
        <v>8</v>
      </c>
    </row>
    <row r="7" spans="1:55">
      <c r="A7" s="4" t="s">
        <v>10</v>
      </c>
      <c r="B7" s="5"/>
      <c r="C7" s="2">
        <v>2300</v>
      </c>
      <c r="D7" s="2" t="s">
        <v>8</v>
      </c>
    </row>
    <row r="8" spans="1:55">
      <c r="A8" s="4" t="s">
        <v>11</v>
      </c>
      <c r="B8" s="5"/>
      <c r="C8" s="6">
        <v>3000</v>
      </c>
      <c r="D8" s="2" t="s">
        <v>8</v>
      </c>
    </row>
    <row r="9" spans="1:55">
      <c r="A9" s="3" t="s">
        <v>12</v>
      </c>
      <c r="B9" s="3"/>
      <c r="C9" s="2">
        <v>20</v>
      </c>
      <c r="D9" s="2" t="s">
        <v>13</v>
      </c>
    </row>
    <row r="10" spans="1:55">
      <c r="A10" s="3" t="s">
        <v>14</v>
      </c>
      <c r="B10" s="3"/>
      <c r="C10" s="6" t="s">
        <v>15</v>
      </c>
      <c r="D10" s="2"/>
    </row>
    <row r="11" spans="1:55">
      <c r="A11" s="3" t="s">
        <v>16</v>
      </c>
      <c r="B11" s="3"/>
      <c r="C11" s="6" t="s">
        <v>17</v>
      </c>
      <c r="D11" s="2"/>
    </row>
    <row r="13" spans="1:55">
      <c r="A13" s="7"/>
      <c r="B13" s="7"/>
    </row>
    <row r="14" spans="1:55" ht="15.75" thickBot="1">
      <c r="A14" s="7" t="s">
        <v>18</v>
      </c>
      <c r="B14" s="7"/>
      <c r="I14" s="8" t="s">
        <v>19</v>
      </c>
      <c r="J14" s="8"/>
      <c r="Q14" s="8" t="s">
        <v>20</v>
      </c>
      <c r="R14" s="8"/>
      <c r="Y14" s="8" t="s">
        <v>21</v>
      </c>
      <c r="Z14" s="8"/>
      <c r="AG14" s="8" t="s">
        <v>22</v>
      </c>
      <c r="AH14" s="8"/>
      <c r="AO14" s="8" t="s">
        <v>23</v>
      </c>
      <c r="AP14" s="8"/>
      <c r="AW14" s="8" t="s">
        <v>24</v>
      </c>
      <c r="AX14" s="8"/>
    </row>
    <row r="15" spans="1:55" ht="15.75" thickBot="1">
      <c r="A15" s="9" t="s">
        <v>25</v>
      </c>
      <c r="B15" s="10"/>
      <c r="C15" s="11"/>
      <c r="D15" s="12" t="s">
        <v>26</v>
      </c>
      <c r="E15" s="13" t="s">
        <v>27</v>
      </c>
      <c r="F15" s="12" t="s">
        <v>28</v>
      </c>
      <c r="G15" s="14" t="s">
        <v>29</v>
      </c>
      <c r="I15" s="9" t="s">
        <v>25</v>
      </c>
      <c r="J15" s="10"/>
      <c r="K15" s="11"/>
      <c r="L15" s="12" t="s">
        <v>26</v>
      </c>
      <c r="M15" s="13" t="s">
        <v>27</v>
      </c>
      <c r="N15" s="12" t="s">
        <v>28</v>
      </c>
      <c r="O15" s="14" t="s">
        <v>29</v>
      </c>
      <c r="Q15" s="9" t="s">
        <v>25</v>
      </c>
      <c r="R15" s="10"/>
      <c r="S15" s="11"/>
      <c r="T15" s="12" t="s">
        <v>26</v>
      </c>
      <c r="U15" s="13" t="s">
        <v>27</v>
      </c>
      <c r="V15" s="12" t="s">
        <v>28</v>
      </c>
      <c r="W15" s="14" t="s">
        <v>29</v>
      </c>
      <c r="Y15" s="9" t="s">
        <v>30</v>
      </c>
      <c r="Z15" s="10"/>
      <c r="AA15" s="11"/>
      <c r="AB15" s="12" t="s">
        <v>26</v>
      </c>
      <c r="AC15" s="13" t="s">
        <v>27</v>
      </c>
      <c r="AD15" s="12" t="s">
        <v>28</v>
      </c>
      <c r="AE15" s="14" t="s">
        <v>29</v>
      </c>
      <c r="AG15" s="9" t="s">
        <v>25</v>
      </c>
      <c r="AH15" s="10"/>
      <c r="AI15" s="11"/>
      <c r="AJ15" s="12" t="s">
        <v>26</v>
      </c>
      <c r="AK15" s="13" t="s">
        <v>27</v>
      </c>
      <c r="AL15" s="12" t="s">
        <v>28</v>
      </c>
      <c r="AM15" s="14" t="s">
        <v>29</v>
      </c>
      <c r="AO15" s="9" t="s">
        <v>25</v>
      </c>
      <c r="AP15" s="10"/>
      <c r="AQ15" s="11"/>
      <c r="AR15" s="12" t="s">
        <v>26</v>
      </c>
      <c r="AS15" s="13" t="s">
        <v>27</v>
      </c>
      <c r="AT15" s="12" t="s">
        <v>28</v>
      </c>
      <c r="AU15" s="14" t="s">
        <v>29</v>
      </c>
      <c r="AW15" s="9" t="s">
        <v>25</v>
      </c>
      <c r="AX15" s="10"/>
      <c r="AY15" s="11"/>
      <c r="AZ15" s="12" t="s">
        <v>26</v>
      </c>
      <c r="BA15" s="13" t="s">
        <v>27</v>
      </c>
      <c r="BB15" s="12" t="s">
        <v>28</v>
      </c>
      <c r="BC15" s="14" t="s">
        <v>29</v>
      </c>
    </row>
    <row r="16" spans="1:55">
      <c r="A16" s="15">
        <v>0.15625</v>
      </c>
      <c r="B16" s="16" t="s">
        <v>31</v>
      </c>
      <c r="C16" s="17" t="s">
        <v>32</v>
      </c>
      <c r="D16" s="18">
        <v>13.72</v>
      </c>
      <c r="E16" s="19">
        <v>19.37</v>
      </c>
      <c r="F16" s="18">
        <v>1.2</v>
      </c>
      <c r="G16" s="20">
        <f>SUM((D16*4)+(E16*4)+(F16*9))</f>
        <v>143.16000000000003</v>
      </c>
      <c r="I16" s="15">
        <v>0.19791666666666666</v>
      </c>
      <c r="J16" s="21" t="s">
        <v>33</v>
      </c>
      <c r="K16" s="17" t="s">
        <v>34</v>
      </c>
      <c r="L16" s="18">
        <v>17.5</v>
      </c>
      <c r="M16" s="19">
        <v>25</v>
      </c>
      <c r="N16" s="18">
        <v>7.5</v>
      </c>
      <c r="O16" s="20">
        <f>SUM((L16*4)+(M16*4)+(N16*9))</f>
        <v>237.5</v>
      </c>
      <c r="Q16" s="15">
        <v>0.19791666666666666</v>
      </c>
      <c r="R16" s="21" t="s">
        <v>33</v>
      </c>
      <c r="S16" s="17" t="s">
        <v>34</v>
      </c>
      <c r="T16" s="18">
        <v>17.5</v>
      </c>
      <c r="U16" s="19">
        <v>25</v>
      </c>
      <c r="V16" s="18">
        <v>7.5</v>
      </c>
      <c r="W16" s="20">
        <f>SUM((T16*4)+(U16*4)+(V16*9))</f>
        <v>237.5</v>
      </c>
      <c r="Y16" s="15">
        <v>0.19791666666666666</v>
      </c>
      <c r="Z16" s="21" t="s">
        <v>33</v>
      </c>
      <c r="AA16" s="17" t="s">
        <v>34</v>
      </c>
      <c r="AB16" s="18">
        <v>17.5</v>
      </c>
      <c r="AC16" s="19">
        <v>25</v>
      </c>
      <c r="AD16" s="18">
        <v>7.5</v>
      </c>
      <c r="AE16" s="20">
        <f>SUM((AB16*4)+(AC16*4)+(AD16*9))</f>
        <v>237.5</v>
      </c>
      <c r="AG16" s="15">
        <v>0.19791666666666666</v>
      </c>
      <c r="AH16" s="21" t="s">
        <v>33</v>
      </c>
      <c r="AI16" s="17" t="s">
        <v>34</v>
      </c>
      <c r="AJ16" s="18">
        <v>17.5</v>
      </c>
      <c r="AK16" s="19">
        <v>25</v>
      </c>
      <c r="AL16" s="18">
        <v>7.5</v>
      </c>
      <c r="AM16" s="20">
        <f>SUM((AJ16*4)+(AK16*4)+(AL16*9))</f>
        <v>237.5</v>
      </c>
      <c r="AO16" s="15">
        <v>0.19791666666666666</v>
      </c>
      <c r="AP16" s="21" t="s">
        <v>33</v>
      </c>
      <c r="AQ16" s="17" t="s">
        <v>34</v>
      </c>
      <c r="AR16" s="18">
        <v>17.5</v>
      </c>
      <c r="AS16" s="19">
        <v>25</v>
      </c>
      <c r="AT16" s="18">
        <v>7.5</v>
      </c>
      <c r="AU16" s="20">
        <f>SUM((AR16*4)+(AS16*4)+(AT16*9))</f>
        <v>237.5</v>
      </c>
      <c r="AW16" s="15">
        <v>0.19791666666666666</v>
      </c>
      <c r="AX16" s="21" t="s">
        <v>33</v>
      </c>
      <c r="AY16" s="17" t="s">
        <v>34</v>
      </c>
      <c r="AZ16" s="18">
        <v>17.5</v>
      </c>
      <c r="BA16" s="19">
        <v>25</v>
      </c>
      <c r="BB16" s="18">
        <v>7.5</v>
      </c>
      <c r="BC16" s="20">
        <f>SUM((AZ16*4)+(BA16*4)+(BB16*9))</f>
        <v>237.5</v>
      </c>
    </row>
    <row r="17" spans="1:55">
      <c r="A17" s="22" t="s">
        <v>35</v>
      </c>
      <c r="B17" s="23" t="s">
        <v>36</v>
      </c>
      <c r="C17" s="24" t="s">
        <v>37</v>
      </c>
      <c r="D17" s="25">
        <v>6.2</v>
      </c>
      <c r="E17" s="26">
        <v>32.1</v>
      </c>
      <c r="F17" s="25">
        <v>1.05</v>
      </c>
      <c r="G17" s="20">
        <f>SUM((D17*4)+(E17*4)+(F17*9))</f>
        <v>162.65</v>
      </c>
      <c r="I17" s="22" t="s">
        <v>35</v>
      </c>
      <c r="J17" s="27" t="s">
        <v>38</v>
      </c>
      <c r="K17" s="24" t="s">
        <v>37</v>
      </c>
      <c r="L17" s="25">
        <v>12.4</v>
      </c>
      <c r="M17" s="26">
        <v>64.2</v>
      </c>
      <c r="N17" s="25">
        <v>2.1</v>
      </c>
      <c r="O17" s="20">
        <f>SUM((L17*4)+(M17*4)+(N17*9))</f>
        <v>325.3</v>
      </c>
      <c r="Q17" s="22" t="s">
        <v>35</v>
      </c>
      <c r="R17" s="27" t="s">
        <v>38</v>
      </c>
      <c r="S17" s="24" t="s">
        <v>37</v>
      </c>
      <c r="T17" s="25">
        <v>12.4</v>
      </c>
      <c r="U17" s="26">
        <v>64.2</v>
      </c>
      <c r="V17" s="25">
        <v>2.1</v>
      </c>
      <c r="W17" s="20">
        <f>SUM((T17*4)+(U17*4)+(V17*9))</f>
        <v>325.3</v>
      </c>
      <c r="Y17" s="22" t="s">
        <v>35</v>
      </c>
      <c r="Z17" s="27" t="s">
        <v>38</v>
      </c>
      <c r="AA17" s="24" t="s">
        <v>37</v>
      </c>
      <c r="AB17" s="25">
        <v>12.4</v>
      </c>
      <c r="AC17" s="26">
        <v>64.2</v>
      </c>
      <c r="AD17" s="25">
        <v>2.1</v>
      </c>
      <c r="AE17" s="20">
        <f>SUM((AB17*4)+(AC17*4)+(AD17*9))</f>
        <v>325.3</v>
      </c>
      <c r="AG17" s="22" t="s">
        <v>35</v>
      </c>
      <c r="AH17" s="27" t="s">
        <v>38</v>
      </c>
      <c r="AI17" s="24" t="s">
        <v>37</v>
      </c>
      <c r="AJ17" s="25">
        <v>12.4</v>
      </c>
      <c r="AK17" s="26">
        <v>64.2</v>
      </c>
      <c r="AL17" s="25">
        <v>2.1</v>
      </c>
      <c r="AM17" s="20">
        <f>SUM((AJ17*4)+(AK17*4)+(AL17*9))</f>
        <v>325.3</v>
      </c>
      <c r="AO17" s="22" t="s">
        <v>35</v>
      </c>
      <c r="AP17" s="27" t="s">
        <v>38</v>
      </c>
      <c r="AQ17" s="24" t="s">
        <v>37</v>
      </c>
      <c r="AR17" s="25">
        <v>12.4</v>
      </c>
      <c r="AS17" s="26">
        <v>64.2</v>
      </c>
      <c r="AT17" s="25">
        <v>2.1</v>
      </c>
      <c r="AU17" s="20">
        <f>SUM((AR17*4)+(AS17*4)+(AT17*9))</f>
        <v>325.3</v>
      </c>
      <c r="AW17" s="22" t="s">
        <v>35</v>
      </c>
      <c r="AX17" s="27" t="s">
        <v>38</v>
      </c>
      <c r="AY17" s="24" t="s">
        <v>37</v>
      </c>
      <c r="AZ17" s="25">
        <v>12.4</v>
      </c>
      <c r="BA17" s="26">
        <v>64.2</v>
      </c>
      <c r="BB17" s="25">
        <v>2.1</v>
      </c>
      <c r="BC17" s="20">
        <f>SUM((AZ17*4)+(BA17*4)+(BB17*9))</f>
        <v>325.3</v>
      </c>
    </row>
    <row r="18" spans="1:55">
      <c r="A18" s="22"/>
      <c r="B18" s="23" t="s">
        <v>39</v>
      </c>
      <c r="C18" s="28" t="s">
        <v>40</v>
      </c>
      <c r="D18" s="25">
        <v>1.2</v>
      </c>
      <c r="E18" s="26">
        <v>18.8</v>
      </c>
      <c r="F18" s="25">
        <v>0.2</v>
      </c>
      <c r="G18" s="20">
        <f>SUM((D18*4)+(E18*4)+(F18*9))</f>
        <v>81.8</v>
      </c>
      <c r="I18" s="22"/>
      <c r="J18" s="27"/>
      <c r="K18" s="24"/>
      <c r="L18" s="25"/>
      <c r="M18" s="26"/>
      <c r="N18" s="25"/>
      <c r="O18" s="20"/>
      <c r="Q18" s="22"/>
      <c r="R18" s="27"/>
      <c r="S18" s="24"/>
      <c r="T18" s="25"/>
      <c r="U18" s="26"/>
      <c r="V18" s="25"/>
      <c r="W18" s="20"/>
      <c r="Y18" s="22"/>
      <c r="Z18" s="27"/>
      <c r="AA18" s="24"/>
      <c r="AB18" s="25"/>
      <c r="AC18" s="26"/>
      <c r="AD18" s="25"/>
      <c r="AE18" s="20"/>
      <c r="AG18" s="22"/>
      <c r="AH18" s="27"/>
      <c r="AI18" s="24"/>
      <c r="AJ18" s="25"/>
      <c r="AK18" s="26"/>
      <c r="AL18" s="25"/>
      <c r="AM18" s="20"/>
      <c r="AO18" s="22"/>
      <c r="AP18" s="27"/>
      <c r="AQ18" s="24"/>
      <c r="AR18" s="25"/>
      <c r="AS18" s="26"/>
      <c r="AT18" s="25"/>
      <c r="AU18" s="20"/>
      <c r="AW18" s="22"/>
      <c r="AX18" s="27"/>
      <c r="AY18" s="24"/>
      <c r="AZ18" s="25"/>
      <c r="BA18" s="26"/>
      <c r="BB18" s="25"/>
      <c r="BC18" s="20"/>
    </row>
    <row r="19" spans="1:55">
      <c r="A19" s="29"/>
      <c r="B19" s="23"/>
      <c r="C19" s="24"/>
      <c r="D19" s="25"/>
      <c r="E19" s="26"/>
      <c r="F19" s="25"/>
      <c r="G19" s="20"/>
      <c r="I19" s="29"/>
      <c r="J19" s="27"/>
      <c r="K19" s="24"/>
      <c r="L19" s="25"/>
      <c r="M19" s="26"/>
      <c r="N19" s="25"/>
      <c r="O19" s="20"/>
      <c r="Q19" s="29"/>
      <c r="R19" s="27"/>
      <c r="S19" s="24"/>
      <c r="T19" s="25"/>
      <c r="U19" s="26"/>
      <c r="V19" s="25"/>
      <c r="W19" s="20"/>
      <c r="Y19" s="29"/>
      <c r="Z19" s="27"/>
      <c r="AA19" s="24"/>
      <c r="AB19" s="25"/>
      <c r="AC19" s="26"/>
      <c r="AD19" s="25"/>
      <c r="AE19" s="20"/>
      <c r="AG19" s="29"/>
      <c r="AH19" s="27"/>
      <c r="AI19" s="24"/>
      <c r="AJ19" s="25"/>
      <c r="AK19" s="26"/>
      <c r="AL19" s="25"/>
      <c r="AM19" s="20"/>
      <c r="AO19" s="29"/>
      <c r="AP19" s="27"/>
      <c r="AQ19" s="24"/>
      <c r="AR19" s="25"/>
      <c r="AS19" s="26"/>
      <c r="AT19" s="25"/>
      <c r="AU19" s="20"/>
      <c r="AW19" s="29"/>
      <c r="AX19" s="27"/>
      <c r="AY19" s="24"/>
      <c r="AZ19" s="25"/>
      <c r="BA19" s="26"/>
      <c r="BB19" s="25"/>
      <c r="BC19" s="20"/>
    </row>
    <row r="20" spans="1:55">
      <c r="A20" s="30">
        <v>0.27083333333333331</v>
      </c>
      <c r="B20" s="23" t="s">
        <v>41</v>
      </c>
      <c r="C20" s="28" t="s">
        <v>42</v>
      </c>
      <c r="D20" s="25">
        <v>0</v>
      </c>
      <c r="E20" s="26">
        <v>0</v>
      </c>
      <c r="F20" s="25">
        <v>0</v>
      </c>
      <c r="G20" s="20">
        <f t="shared" ref="G20:G47" si="0">SUM((D20*4)+(E20*4)+(F20*9))</f>
        <v>0</v>
      </c>
      <c r="I20" s="30">
        <v>0.3125</v>
      </c>
      <c r="J20" s="27" t="s">
        <v>41</v>
      </c>
      <c r="K20" s="28" t="s">
        <v>42</v>
      </c>
      <c r="L20" s="25">
        <v>0</v>
      </c>
      <c r="M20" s="26">
        <v>0</v>
      </c>
      <c r="N20" s="25">
        <v>0</v>
      </c>
      <c r="O20" s="20">
        <f t="shared" ref="O20:O25" si="1">SUM((L20*4)+(M20*4)+(N20*9))</f>
        <v>0</v>
      </c>
      <c r="Q20" s="30">
        <v>0.3125</v>
      </c>
      <c r="R20" s="27" t="s">
        <v>41</v>
      </c>
      <c r="S20" s="28" t="s">
        <v>42</v>
      </c>
      <c r="T20" s="25">
        <v>0</v>
      </c>
      <c r="U20" s="26">
        <v>0</v>
      </c>
      <c r="V20" s="25">
        <v>0</v>
      </c>
      <c r="W20" s="20">
        <f t="shared" ref="W20:W25" si="2">SUM((T20*4)+(U20*4)+(V20*9))</f>
        <v>0</v>
      </c>
      <c r="Y20" s="30">
        <v>0.3125</v>
      </c>
      <c r="Z20" s="27" t="s">
        <v>41</v>
      </c>
      <c r="AA20" s="28" t="s">
        <v>42</v>
      </c>
      <c r="AB20" s="25">
        <v>0</v>
      </c>
      <c r="AC20" s="26">
        <v>0</v>
      </c>
      <c r="AD20" s="25">
        <v>0</v>
      </c>
      <c r="AE20" s="20">
        <f t="shared" ref="AE20:AE25" si="3">SUM((AB20*4)+(AC20*4)+(AD20*9))</f>
        <v>0</v>
      </c>
      <c r="AG20" s="30">
        <v>0.3125</v>
      </c>
      <c r="AH20" s="27" t="s">
        <v>41</v>
      </c>
      <c r="AI20" s="28" t="s">
        <v>42</v>
      </c>
      <c r="AJ20" s="25">
        <v>0</v>
      </c>
      <c r="AK20" s="26">
        <v>0</v>
      </c>
      <c r="AL20" s="25">
        <v>0</v>
      </c>
      <c r="AM20" s="20">
        <f t="shared" ref="AM20:AM25" si="4">SUM((AJ20*4)+(AK20*4)+(AL20*9))</f>
        <v>0</v>
      </c>
      <c r="AO20" s="30">
        <v>0.3125</v>
      </c>
      <c r="AP20" s="27" t="s">
        <v>41</v>
      </c>
      <c r="AQ20" s="28" t="s">
        <v>42</v>
      </c>
      <c r="AR20" s="25">
        <v>0</v>
      </c>
      <c r="AS20" s="26">
        <v>0</v>
      </c>
      <c r="AT20" s="25">
        <v>0</v>
      </c>
      <c r="AU20" s="20">
        <f t="shared" ref="AU20:AU25" si="5">SUM((AR20*4)+(AS20*4)+(AT20*9))</f>
        <v>0</v>
      </c>
      <c r="AW20" s="30">
        <v>0.3125</v>
      </c>
      <c r="AX20" s="27" t="s">
        <v>41</v>
      </c>
      <c r="AY20" s="28" t="s">
        <v>42</v>
      </c>
      <c r="AZ20" s="25">
        <v>0</v>
      </c>
      <c r="BA20" s="26">
        <v>0</v>
      </c>
      <c r="BB20" s="25">
        <v>0</v>
      </c>
      <c r="BC20" s="20">
        <f t="shared" ref="BC20:BC25" si="6">SUM((AZ20*4)+(BA20*4)+(BB20*9))</f>
        <v>0</v>
      </c>
    </row>
    <row r="21" spans="1:55">
      <c r="A21" s="22" t="s">
        <v>35</v>
      </c>
      <c r="B21" s="23" t="s">
        <v>43</v>
      </c>
      <c r="C21" s="28" t="s">
        <v>44</v>
      </c>
      <c r="D21" s="25">
        <v>0</v>
      </c>
      <c r="E21" s="26">
        <v>0</v>
      </c>
      <c r="F21" s="25">
        <v>1.5</v>
      </c>
      <c r="G21" s="20">
        <f t="shared" si="0"/>
        <v>13.5</v>
      </c>
      <c r="I21" s="22"/>
      <c r="J21" s="27"/>
      <c r="K21" s="28"/>
      <c r="L21" s="25"/>
      <c r="M21" s="26"/>
      <c r="N21" s="25"/>
      <c r="O21" s="20"/>
      <c r="Q21" s="22"/>
      <c r="R21" s="27"/>
      <c r="S21" s="28"/>
      <c r="T21" s="25"/>
      <c r="U21" s="26"/>
      <c r="V21" s="25"/>
      <c r="W21" s="20"/>
      <c r="Y21" s="22"/>
      <c r="Z21" s="27"/>
      <c r="AA21" s="28"/>
      <c r="AB21" s="25"/>
      <c r="AC21" s="26"/>
      <c r="AD21" s="25"/>
      <c r="AE21" s="20"/>
      <c r="AG21" s="22"/>
      <c r="AH21" s="27"/>
      <c r="AI21" s="28"/>
      <c r="AJ21" s="25"/>
      <c r="AK21" s="26"/>
      <c r="AL21" s="25"/>
      <c r="AM21" s="20"/>
      <c r="AO21" s="22"/>
      <c r="AP21" s="27"/>
      <c r="AQ21" s="28"/>
      <c r="AR21" s="25"/>
      <c r="AS21" s="26"/>
      <c r="AT21" s="25"/>
      <c r="AU21" s="20"/>
      <c r="AW21" s="22"/>
      <c r="AX21" s="27"/>
      <c r="AY21" s="28"/>
      <c r="AZ21" s="25"/>
      <c r="BA21" s="26"/>
      <c r="BB21" s="25"/>
      <c r="BC21" s="20"/>
    </row>
    <row r="22" spans="1:55">
      <c r="A22" s="22"/>
      <c r="B22" s="23" t="s">
        <v>36</v>
      </c>
      <c r="C22" s="28" t="s">
        <v>45</v>
      </c>
      <c r="D22" s="25">
        <v>3.5</v>
      </c>
      <c r="E22" s="26">
        <v>39.299999999999997</v>
      </c>
      <c r="F22" s="25">
        <v>0.3</v>
      </c>
      <c r="G22" s="20">
        <f t="shared" si="0"/>
        <v>173.89999999999998</v>
      </c>
      <c r="I22" s="22"/>
      <c r="J22" s="27"/>
      <c r="K22" s="28"/>
      <c r="L22" s="25"/>
      <c r="M22" s="26"/>
      <c r="N22" s="25"/>
      <c r="O22" s="20"/>
      <c r="Q22" s="22"/>
      <c r="R22" s="27"/>
      <c r="S22" s="28"/>
      <c r="T22" s="25"/>
      <c r="U22" s="26"/>
      <c r="V22" s="25"/>
      <c r="W22" s="20"/>
      <c r="Y22" s="22"/>
      <c r="Z22" s="27"/>
      <c r="AA22" s="28"/>
      <c r="AB22" s="25"/>
      <c r="AC22" s="26"/>
      <c r="AD22" s="25"/>
      <c r="AE22" s="20"/>
      <c r="AG22" s="22"/>
      <c r="AH22" s="27"/>
      <c r="AI22" s="28"/>
      <c r="AJ22" s="25"/>
      <c r="AK22" s="26"/>
      <c r="AL22" s="25"/>
      <c r="AM22" s="20"/>
      <c r="AO22" s="22"/>
      <c r="AP22" s="27"/>
      <c r="AQ22" s="28"/>
      <c r="AR22" s="25"/>
      <c r="AS22" s="26"/>
      <c r="AT22" s="25"/>
      <c r="AU22" s="20"/>
      <c r="AW22" s="22"/>
      <c r="AX22" s="27"/>
      <c r="AY22" s="28"/>
      <c r="AZ22" s="25"/>
      <c r="BA22" s="26"/>
      <c r="BB22" s="25"/>
      <c r="BC22" s="20"/>
    </row>
    <row r="23" spans="1:55">
      <c r="A23" s="22"/>
      <c r="B23" s="23" t="s">
        <v>36</v>
      </c>
      <c r="C23" s="28" t="s">
        <v>46</v>
      </c>
      <c r="D23" s="31">
        <v>12.97</v>
      </c>
      <c r="E23" s="32">
        <v>0</v>
      </c>
      <c r="F23" s="31">
        <v>0.53</v>
      </c>
      <c r="G23" s="20">
        <f t="shared" si="0"/>
        <v>56.650000000000006</v>
      </c>
      <c r="I23" s="22"/>
      <c r="J23" s="27"/>
      <c r="K23" s="28"/>
      <c r="L23" s="25"/>
      <c r="M23" s="26"/>
      <c r="N23" s="25"/>
      <c r="O23" s="20"/>
      <c r="Q23" s="22"/>
      <c r="R23" s="27"/>
      <c r="S23" s="28"/>
      <c r="T23" s="25"/>
      <c r="U23" s="26"/>
      <c r="V23" s="25"/>
      <c r="W23" s="20"/>
      <c r="Y23" s="22"/>
      <c r="Z23" s="27"/>
      <c r="AA23" s="28"/>
      <c r="AB23" s="25"/>
      <c r="AC23" s="26"/>
      <c r="AD23" s="25"/>
      <c r="AE23" s="20"/>
      <c r="AG23" s="22"/>
      <c r="AH23" s="27"/>
      <c r="AI23" s="28"/>
      <c r="AJ23" s="25"/>
      <c r="AK23" s="26"/>
      <c r="AL23" s="25"/>
      <c r="AM23" s="20"/>
      <c r="AO23" s="22"/>
      <c r="AP23" s="27"/>
      <c r="AQ23" s="28"/>
      <c r="AR23" s="25"/>
      <c r="AS23" s="26"/>
      <c r="AT23" s="25"/>
      <c r="AU23" s="20"/>
      <c r="AW23" s="22"/>
      <c r="AX23" s="27"/>
      <c r="AY23" s="28"/>
      <c r="AZ23" s="25"/>
      <c r="BA23" s="26"/>
      <c r="BB23" s="25"/>
      <c r="BC23" s="20"/>
    </row>
    <row r="24" spans="1:55">
      <c r="A24" s="22"/>
      <c r="B24" s="23" t="s">
        <v>47</v>
      </c>
      <c r="C24" s="24" t="s">
        <v>48</v>
      </c>
      <c r="D24" s="25">
        <v>0.87</v>
      </c>
      <c r="E24" s="26">
        <v>1.2</v>
      </c>
      <c r="F24" s="25">
        <v>0</v>
      </c>
      <c r="G24" s="20">
        <f t="shared" si="0"/>
        <v>8.2799999999999994</v>
      </c>
      <c r="I24" s="22"/>
      <c r="J24" s="27"/>
      <c r="K24" s="28"/>
      <c r="L24" s="25"/>
      <c r="M24" s="26"/>
      <c r="N24" s="25"/>
      <c r="O24" s="20"/>
      <c r="Q24" s="22"/>
      <c r="R24" s="27"/>
      <c r="S24" s="28"/>
      <c r="T24" s="25"/>
      <c r="U24" s="26"/>
      <c r="V24" s="25"/>
      <c r="W24" s="20"/>
      <c r="Y24" s="22"/>
      <c r="Z24" s="27"/>
      <c r="AA24" s="28"/>
      <c r="AB24" s="25"/>
      <c r="AC24" s="26"/>
      <c r="AD24" s="25"/>
      <c r="AE24" s="20"/>
      <c r="AG24" s="22"/>
      <c r="AH24" s="27"/>
      <c r="AI24" s="28"/>
      <c r="AJ24" s="25"/>
      <c r="AK24" s="26"/>
      <c r="AL24" s="25"/>
      <c r="AM24" s="20"/>
      <c r="AO24" s="22"/>
      <c r="AP24" s="27"/>
      <c r="AQ24" s="28"/>
      <c r="AR24" s="25"/>
      <c r="AS24" s="26"/>
      <c r="AT24" s="25"/>
      <c r="AU24" s="20"/>
      <c r="AW24" s="22"/>
      <c r="AX24" s="27"/>
      <c r="AY24" s="28"/>
      <c r="AZ24" s="25"/>
      <c r="BA24" s="26"/>
      <c r="BB24" s="25"/>
      <c r="BC24" s="20"/>
    </row>
    <row r="25" spans="1:55">
      <c r="A25" s="29"/>
      <c r="B25" s="23"/>
      <c r="C25" s="24"/>
      <c r="D25" s="25"/>
      <c r="E25" s="26"/>
      <c r="F25" s="25"/>
      <c r="G25" s="20"/>
      <c r="I25" s="29"/>
      <c r="J25" s="27" t="s">
        <v>49</v>
      </c>
      <c r="K25" s="24" t="s">
        <v>50</v>
      </c>
      <c r="L25" s="25">
        <f>4*3.5</f>
        <v>14</v>
      </c>
      <c r="M25" s="26">
        <f>4*0.2</f>
        <v>0.8</v>
      </c>
      <c r="N25" s="25">
        <f>4*0.2</f>
        <v>0.8</v>
      </c>
      <c r="O25" s="20">
        <f t="shared" si="1"/>
        <v>66.400000000000006</v>
      </c>
      <c r="Q25" s="29"/>
      <c r="R25" s="27" t="s">
        <v>49</v>
      </c>
      <c r="S25" s="24" t="s">
        <v>50</v>
      </c>
      <c r="T25" s="25">
        <f>4*3.5</f>
        <v>14</v>
      </c>
      <c r="U25" s="26">
        <f>4*0.2</f>
        <v>0.8</v>
      </c>
      <c r="V25" s="25">
        <f>4*0.2</f>
        <v>0.8</v>
      </c>
      <c r="W25" s="20">
        <f t="shared" si="2"/>
        <v>66.400000000000006</v>
      </c>
      <c r="Y25" s="29"/>
      <c r="Z25" s="27" t="s">
        <v>49</v>
      </c>
      <c r="AA25" s="24" t="s">
        <v>50</v>
      </c>
      <c r="AB25" s="25">
        <f>4*3.5</f>
        <v>14</v>
      </c>
      <c r="AC25" s="26">
        <f>4*0.2</f>
        <v>0.8</v>
      </c>
      <c r="AD25" s="25">
        <f>4*0.2</f>
        <v>0.8</v>
      </c>
      <c r="AE25" s="20">
        <f t="shared" si="3"/>
        <v>66.400000000000006</v>
      </c>
      <c r="AG25" s="29"/>
      <c r="AH25" s="27" t="s">
        <v>49</v>
      </c>
      <c r="AI25" s="24" t="s">
        <v>50</v>
      </c>
      <c r="AJ25" s="25">
        <f>4*3.5</f>
        <v>14</v>
      </c>
      <c r="AK25" s="26">
        <f>4*0.2</f>
        <v>0.8</v>
      </c>
      <c r="AL25" s="25">
        <f>4*0.2</f>
        <v>0.8</v>
      </c>
      <c r="AM25" s="20">
        <f t="shared" si="4"/>
        <v>66.400000000000006</v>
      </c>
      <c r="AO25" s="29"/>
      <c r="AP25" s="27" t="s">
        <v>49</v>
      </c>
      <c r="AQ25" s="24" t="s">
        <v>50</v>
      </c>
      <c r="AR25" s="25">
        <f>4*3.5</f>
        <v>14</v>
      </c>
      <c r="AS25" s="26">
        <f>4*0.2</f>
        <v>0.8</v>
      </c>
      <c r="AT25" s="25">
        <f>4*0.2</f>
        <v>0.8</v>
      </c>
      <c r="AU25" s="20">
        <f t="shared" si="5"/>
        <v>66.400000000000006</v>
      </c>
      <c r="AW25" s="29"/>
      <c r="AX25" s="27" t="s">
        <v>49</v>
      </c>
      <c r="AY25" s="24" t="s">
        <v>50</v>
      </c>
      <c r="AZ25" s="25">
        <f>4*3.5</f>
        <v>14</v>
      </c>
      <c r="BA25" s="26">
        <f>4*0.2</f>
        <v>0.8</v>
      </c>
      <c r="BB25" s="25">
        <f>4*0.2</f>
        <v>0.8</v>
      </c>
      <c r="BC25" s="20">
        <f t="shared" si="6"/>
        <v>66.400000000000006</v>
      </c>
    </row>
    <row r="26" spans="1:55">
      <c r="A26" s="30">
        <v>0.39583333333333331</v>
      </c>
      <c r="B26" s="23" t="s">
        <v>41</v>
      </c>
      <c r="C26" s="28" t="s">
        <v>42</v>
      </c>
      <c r="D26" s="25">
        <v>0</v>
      </c>
      <c r="E26" s="26">
        <v>0</v>
      </c>
      <c r="F26" s="25">
        <v>0</v>
      </c>
      <c r="G26" s="20">
        <f t="shared" ref="G26:G30" si="7">SUM((D26*4)+(E26*4)+(F26*9))</f>
        <v>0</v>
      </c>
      <c r="I26" s="30">
        <v>0.4375</v>
      </c>
      <c r="J26" s="27" t="s">
        <v>33</v>
      </c>
      <c r="K26" s="28" t="s">
        <v>51</v>
      </c>
      <c r="L26" s="25">
        <v>17.600000000000001</v>
      </c>
      <c r="M26" s="26">
        <v>24.6</v>
      </c>
      <c r="N26" s="25">
        <f>3.8*2</f>
        <v>7.6</v>
      </c>
      <c r="O26" s="20">
        <f>SUM((L26*4)+(M26*4)+(N26*9))</f>
        <v>237.2</v>
      </c>
      <c r="Q26" s="30">
        <v>0.4375</v>
      </c>
      <c r="R26" s="27" t="s">
        <v>33</v>
      </c>
      <c r="S26" s="28" t="s">
        <v>51</v>
      </c>
      <c r="T26" s="25">
        <v>17.600000000000001</v>
      </c>
      <c r="U26" s="26">
        <v>24.6</v>
      </c>
      <c r="V26" s="25">
        <f>3.8*2</f>
        <v>7.6</v>
      </c>
      <c r="W26" s="20">
        <f>SUM((T26*4)+(U26*4)+(V26*9))</f>
        <v>237.2</v>
      </c>
      <c r="Y26" s="30">
        <v>0.4375</v>
      </c>
      <c r="Z26" s="27" t="s">
        <v>33</v>
      </c>
      <c r="AA26" s="28" t="s">
        <v>51</v>
      </c>
      <c r="AB26" s="25">
        <v>17.600000000000001</v>
      </c>
      <c r="AC26" s="26">
        <v>24.6</v>
      </c>
      <c r="AD26" s="25">
        <f>3.8*2</f>
        <v>7.6</v>
      </c>
      <c r="AE26" s="20">
        <f>SUM((AB26*4)+(AC26*4)+(AD26*9))</f>
        <v>237.2</v>
      </c>
      <c r="AG26" s="30">
        <v>0.4375</v>
      </c>
      <c r="AH26" s="27" t="s">
        <v>33</v>
      </c>
      <c r="AI26" s="28" t="s">
        <v>51</v>
      </c>
      <c r="AJ26" s="25">
        <v>17.600000000000001</v>
      </c>
      <c r="AK26" s="26">
        <v>24.6</v>
      </c>
      <c r="AL26" s="25">
        <f>3.8*2</f>
        <v>7.6</v>
      </c>
      <c r="AM26" s="20">
        <f>SUM((AJ26*4)+(AK26*4)+(AL26*9))</f>
        <v>237.2</v>
      </c>
      <c r="AO26" s="30">
        <v>0.4375</v>
      </c>
      <c r="AP26" s="27" t="s">
        <v>33</v>
      </c>
      <c r="AQ26" s="28" t="s">
        <v>51</v>
      </c>
      <c r="AR26" s="25">
        <v>17.600000000000001</v>
      </c>
      <c r="AS26" s="26">
        <v>24.6</v>
      </c>
      <c r="AT26" s="25">
        <f>3.8*2</f>
        <v>7.6</v>
      </c>
      <c r="AU26" s="20">
        <f>SUM((AR26*4)+(AS26*4)+(AT26*9))</f>
        <v>237.2</v>
      </c>
      <c r="AW26" s="30">
        <v>0.4375</v>
      </c>
      <c r="AX26" s="27" t="s">
        <v>33</v>
      </c>
      <c r="AY26" s="28" t="s">
        <v>51</v>
      </c>
      <c r="AZ26" s="25">
        <v>17.600000000000001</v>
      </c>
      <c r="BA26" s="26">
        <v>24.6</v>
      </c>
      <c r="BB26" s="25">
        <f>3.8*2</f>
        <v>7.6</v>
      </c>
      <c r="BC26" s="20">
        <f>SUM((AZ26*4)+(BA26*4)+(BB26*9))</f>
        <v>237.2</v>
      </c>
    </row>
    <row r="27" spans="1:55">
      <c r="A27" s="33" t="s">
        <v>35</v>
      </c>
      <c r="B27" s="23" t="s">
        <v>43</v>
      </c>
      <c r="C27" s="28" t="s">
        <v>44</v>
      </c>
      <c r="D27" s="25">
        <v>0</v>
      </c>
      <c r="E27" s="26">
        <v>0</v>
      </c>
      <c r="F27" s="25">
        <v>1.5</v>
      </c>
      <c r="G27" s="20">
        <f t="shared" si="7"/>
        <v>13.5</v>
      </c>
      <c r="I27" s="30"/>
      <c r="J27" s="27"/>
      <c r="K27" s="28"/>
      <c r="L27" s="25"/>
      <c r="M27" s="26"/>
      <c r="N27" s="25"/>
      <c r="O27" s="20"/>
      <c r="Q27" s="30"/>
      <c r="R27" s="27"/>
      <c r="S27" s="28"/>
      <c r="T27" s="25"/>
      <c r="U27" s="26"/>
      <c r="V27" s="25"/>
      <c r="W27" s="20"/>
      <c r="Y27" s="30"/>
      <c r="Z27" s="27"/>
      <c r="AA27" s="28"/>
      <c r="AB27" s="25"/>
      <c r="AC27" s="26"/>
      <c r="AD27" s="25"/>
      <c r="AE27" s="20"/>
      <c r="AG27" s="30"/>
      <c r="AH27" s="27"/>
      <c r="AI27" s="28"/>
      <c r="AJ27" s="25"/>
      <c r="AK27" s="26"/>
      <c r="AL27" s="25"/>
      <c r="AM27" s="20"/>
      <c r="AO27" s="30"/>
      <c r="AP27" s="27"/>
      <c r="AQ27" s="28"/>
      <c r="AR27" s="25"/>
      <c r="AS27" s="26"/>
      <c r="AT27" s="25"/>
      <c r="AU27" s="20"/>
      <c r="AW27" s="30"/>
      <c r="AX27" s="27"/>
      <c r="AY27" s="28"/>
      <c r="AZ27" s="25"/>
      <c r="BA27" s="26"/>
      <c r="BB27" s="25"/>
      <c r="BC27" s="20"/>
    </row>
    <row r="28" spans="1:55">
      <c r="A28" s="33"/>
      <c r="B28" s="23" t="s">
        <v>36</v>
      </c>
      <c r="C28" s="28" t="s">
        <v>45</v>
      </c>
      <c r="D28" s="25">
        <v>3.5</v>
      </c>
      <c r="E28" s="26">
        <v>39.299999999999997</v>
      </c>
      <c r="F28" s="25">
        <v>0.3</v>
      </c>
      <c r="G28" s="20">
        <f t="shared" si="7"/>
        <v>173.89999999999998</v>
      </c>
      <c r="I28" s="30"/>
      <c r="J28" s="27"/>
      <c r="K28" s="28"/>
      <c r="L28" s="25"/>
      <c r="M28" s="26"/>
      <c r="N28" s="25"/>
      <c r="O28" s="20"/>
      <c r="Q28" s="30"/>
      <c r="R28" s="27"/>
      <c r="S28" s="28"/>
      <c r="T28" s="25"/>
      <c r="U28" s="26"/>
      <c r="V28" s="25"/>
      <c r="W28" s="20"/>
      <c r="Y28" s="30"/>
      <c r="Z28" s="27"/>
      <c r="AA28" s="28"/>
      <c r="AB28" s="25"/>
      <c r="AC28" s="26"/>
      <c r="AD28" s="25"/>
      <c r="AE28" s="20"/>
      <c r="AG28" s="30"/>
      <c r="AH28" s="27"/>
      <c r="AI28" s="28"/>
      <c r="AJ28" s="25"/>
      <c r="AK28" s="26"/>
      <c r="AL28" s="25"/>
      <c r="AM28" s="20"/>
      <c r="AO28" s="30"/>
      <c r="AP28" s="27"/>
      <c r="AQ28" s="28"/>
      <c r="AR28" s="25"/>
      <c r="AS28" s="26"/>
      <c r="AT28" s="25"/>
      <c r="AU28" s="20"/>
      <c r="AW28" s="30"/>
      <c r="AX28" s="27"/>
      <c r="AY28" s="28"/>
      <c r="AZ28" s="25"/>
      <c r="BA28" s="26"/>
      <c r="BB28" s="25"/>
      <c r="BC28" s="20"/>
    </row>
    <row r="29" spans="1:55">
      <c r="A29" s="33"/>
      <c r="B29" s="23" t="s">
        <v>36</v>
      </c>
      <c r="C29" s="28" t="s">
        <v>46</v>
      </c>
      <c r="D29" s="31">
        <v>12.97</v>
      </c>
      <c r="E29" s="32">
        <v>0</v>
      </c>
      <c r="F29" s="31">
        <v>0.53</v>
      </c>
      <c r="G29" s="20">
        <f t="shared" si="7"/>
        <v>56.650000000000006</v>
      </c>
      <c r="I29" s="33" t="s">
        <v>52</v>
      </c>
      <c r="J29" s="27" t="s">
        <v>39</v>
      </c>
      <c r="K29" s="28" t="s">
        <v>40</v>
      </c>
      <c r="L29" s="25">
        <v>1.2</v>
      </c>
      <c r="M29" s="26">
        <v>18.8</v>
      </c>
      <c r="N29" s="25">
        <v>0.2</v>
      </c>
      <c r="O29" s="20">
        <f>SUM((L29*4)+(M29*4)+(N29*9))</f>
        <v>81.8</v>
      </c>
      <c r="Q29" s="33" t="s">
        <v>52</v>
      </c>
      <c r="R29" s="27" t="s">
        <v>39</v>
      </c>
      <c r="S29" s="28" t="s">
        <v>40</v>
      </c>
      <c r="T29" s="25">
        <v>1.2</v>
      </c>
      <c r="U29" s="26">
        <v>18.8</v>
      </c>
      <c r="V29" s="25">
        <v>0.2</v>
      </c>
      <c r="W29" s="20">
        <f>SUM((T29*4)+(U29*4)+(V29*9))</f>
        <v>81.8</v>
      </c>
      <c r="Y29" s="33" t="s">
        <v>52</v>
      </c>
      <c r="Z29" s="27" t="s">
        <v>39</v>
      </c>
      <c r="AA29" s="28" t="s">
        <v>40</v>
      </c>
      <c r="AB29" s="25">
        <v>1.2</v>
      </c>
      <c r="AC29" s="26">
        <v>18.8</v>
      </c>
      <c r="AD29" s="25">
        <v>0.2</v>
      </c>
      <c r="AE29" s="20">
        <f>SUM((AB29*4)+(AC29*4)+(AD29*9))</f>
        <v>81.8</v>
      </c>
      <c r="AG29" s="33" t="s">
        <v>52</v>
      </c>
      <c r="AH29" s="27" t="s">
        <v>39</v>
      </c>
      <c r="AI29" s="28" t="s">
        <v>40</v>
      </c>
      <c r="AJ29" s="25">
        <v>1.2</v>
      </c>
      <c r="AK29" s="26">
        <v>18.8</v>
      </c>
      <c r="AL29" s="25">
        <v>0.2</v>
      </c>
      <c r="AM29" s="20">
        <f>SUM((AJ29*4)+(AK29*4)+(AL29*9))</f>
        <v>81.8</v>
      </c>
      <c r="AO29" s="33" t="s">
        <v>52</v>
      </c>
      <c r="AP29" s="27" t="s">
        <v>39</v>
      </c>
      <c r="AQ29" s="28" t="s">
        <v>40</v>
      </c>
      <c r="AR29" s="25">
        <v>1.2</v>
      </c>
      <c r="AS29" s="26">
        <v>18.8</v>
      </c>
      <c r="AT29" s="25">
        <v>0.2</v>
      </c>
      <c r="AU29" s="20">
        <f>SUM((AR29*4)+(AS29*4)+(AT29*9))</f>
        <v>81.8</v>
      </c>
      <c r="AW29" s="33" t="s">
        <v>52</v>
      </c>
      <c r="AX29" s="27" t="s">
        <v>39</v>
      </c>
      <c r="AY29" s="28" t="s">
        <v>40</v>
      </c>
      <c r="AZ29" s="25">
        <v>1.2</v>
      </c>
      <c r="BA29" s="26">
        <v>18.8</v>
      </c>
      <c r="BB29" s="25">
        <v>0.2</v>
      </c>
      <c r="BC29" s="20">
        <f>SUM((AZ29*4)+(BA29*4)+(BB29*9))</f>
        <v>81.8</v>
      </c>
    </row>
    <row r="30" spans="1:55">
      <c r="A30" s="33"/>
      <c r="B30" s="23" t="s">
        <v>47</v>
      </c>
      <c r="C30" s="24" t="s">
        <v>48</v>
      </c>
      <c r="D30" s="25">
        <v>0.87</v>
      </c>
      <c r="E30" s="26">
        <v>1.2</v>
      </c>
      <c r="F30" s="25">
        <v>0</v>
      </c>
      <c r="G30" s="20">
        <f t="shared" si="7"/>
        <v>8.2799999999999994</v>
      </c>
      <c r="I30" s="33"/>
      <c r="J30" s="27"/>
      <c r="K30" s="28"/>
      <c r="L30" s="25"/>
      <c r="M30" s="26"/>
      <c r="N30" s="25"/>
      <c r="O30" s="20"/>
      <c r="Q30" s="33"/>
      <c r="R30" s="27"/>
      <c r="S30" s="28"/>
      <c r="T30" s="25"/>
      <c r="U30" s="26"/>
      <c r="V30" s="25"/>
      <c r="W30" s="20"/>
      <c r="Y30" s="33"/>
      <c r="Z30" s="27"/>
      <c r="AA30" s="28"/>
      <c r="AB30" s="25"/>
      <c r="AC30" s="26"/>
      <c r="AD30" s="25"/>
      <c r="AE30" s="20"/>
      <c r="AG30" s="33"/>
      <c r="AH30" s="27"/>
      <c r="AI30" s="28"/>
      <c r="AJ30" s="25"/>
      <c r="AK30" s="26"/>
      <c r="AL30" s="25"/>
      <c r="AM30" s="20"/>
      <c r="AO30" s="33"/>
      <c r="AP30" s="27"/>
      <c r="AQ30" s="28"/>
      <c r="AR30" s="25"/>
      <c r="AS30" s="26"/>
      <c r="AT30" s="25"/>
      <c r="AU30" s="20"/>
      <c r="AW30" s="33"/>
      <c r="AX30" s="27"/>
      <c r="AY30" s="28"/>
      <c r="AZ30" s="25"/>
      <c r="BA30" s="26"/>
      <c r="BB30" s="25"/>
      <c r="BC30" s="20"/>
    </row>
    <row r="31" spans="1:55">
      <c r="A31" s="33"/>
      <c r="B31" s="23"/>
      <c r="C31" s="28"/>
      <c r="D31" s="25"/>
      <c r="E31" s="26"/>
      <c r="F31" s="25"/>
      <c r="G31" s="20"/>
      <c r="I31" s="33"/>
      <c r="J31" s="27"/>
      <c r="K31" s="28"/>
      <c r="L31" s="25"/>
      <c r="M31" s="26"/>
      <c r="N31" s="25"/>
      <c r="O31" s="20"/>
      <c r="Q31" s="33"/>
      <c r="R31" s="27"/>
      <c r="S31" s="28"/>
      <c r="T31" s="25"/>
      <c r="U31" s="26"/>
      <c r="V31" s="25"/>
      <c r="W31" s="20"/>
      <c r="Y31" s="33"/>
      <c r="Z31" s="27"/>
      <c r="AA31" s="28"/>
      <c r="AB31" s="25"/>
      <c r="AC31" s="26"/>
      <c r="AD31" s="25"/>
      <c r="AE31" s="20"/>
      <c r="AG31" s="33"/>
      <c r="AH31" s="27"/>
      <c r="AI31" s="28"/>
      <c r="AJ31" s="25"/>
      <c r="AK31" s="26"/>
      <c r="AL31" s="25"/>
      <c r="AM31" s="20"/>
      <c r="AO31" s="33"/>
      <c r="AP31" s="27"/>
      <c r="AQ31" s="28"/>
      <c r="AR31" s="25"/>
      <c r="AS31" s="26"/>
      <c r="AT31" s="25"/>
      <c r="AU31" s="20"/>
      <c r="AW31" s="33"/>
      <c r="AX31" s="27"/>
      <c r="AY31" s="28"/>
      <c r="AZ31" s="25"/>
      <c r="BA31" s="26"/>
      <c r="BB31" s="25"/>
      <c r="BC31" s="20"/>
    </row>
    <row r="32" spans="1:55">
      <c r="A32" s="30">
        <v>0.52083333333333337</v>
      </c>
      <c r="B32" s="23" t="s">
        <v>41</v>
      </c>
      <c r="C32" s="28" t="s">
        <v>42</v>
      </c>
      <c r="D32" s="25">
        <v>0</v>
      </c>
      <c r="E32" s="26">
        <v>0</v>
      </c>
      <c r="F32" s="25">
        <v>0</v>
      </c>
      <c r="G32" s="20">
        <f t="shared" si="0"/>
        <v>0</v>
      </c>
      <c r="I32" s="30">
        <v>0.5625</v>
      </c>
      <c r="J32" s="27" t="s">
        <v>41</v>
      </c>
      <c r="K32" s="28" t="s">
        <v>42</v>
      </c>
      <c r="L32" s="25">
        <v>0</v>
      </c>
      <c r="M32" s="26">
        <v>0</v>
      </c>
      <c r="N32" s="25">
        <v>0</v>
      </c>
      <c r="O32" s="20">
        <f t="shared" ref="O32:O36" si="8">SUM((L32*4)+(M32*4)+(N32*9))</f>
        <v>0</v>
      </c>
      <c r="Q32" s="30">
        <v>0.5625</v>
      </c>
      <c r="R32" s="27" t="s">
        <v>41</v>
      </c>
      <c r="S32" s="28" t="s">
        <v>42</v>
      </c>
      <c r="T32" s="25">
        <v>0</v>
      </c>
      <c r="U32" s="26">
        <v>0</v>
      </c>
      <c r="V32" s="25">
        <v>0</v>
      </c>
      <c r="W32" s="20">
        <f t="shared" ref="W32:W36" si="9">SUM((T32*4)+(U32*4)+(V32*9))</f>
        <v>0</v>
      </c>
      <c r="Y32" s="30">
        <v>0.5625</v>
      </c>
      <c r="Z32" s="27" t="s">
        <v>41</v>
      </c>
      <c r="AA32" s="28" t="s">
        <v>42</v>
      </c>
      <c r="AB32" s="25">
        <v>0</v>
      </c>
      <c r="AC32" s="26">
        <v>0</v>
      </c>
      <c r="AD32" s="25">
        <v>0</v>
      </c>
      <c r="AE32" s="20">
        <f t="shared" ref="AE32:AE36" si="10">SUM((AB32*4)+(AC32*4)+(AD32*9))</f>
        <v>0</v>
      </c>
      <c r="AG32" s="30">
        <v>0.5625</v>
      </c>
      <c r="AH32" s="27" t="s">
        <v>41</v>
      </c>
      <c r="AI32" s="28" t="s">
        <v>42</v>
      </c>
      <c r="AJ32" s="25">
        <v>0</v>
      </c>
      <c r="AK32" s="26">
        <v>0</v>
      </c>
      <c r="AL32" s="25">
        <v>0</v>
      </c>
      <c r="AM32" s="20">
        <f t="shared" ref="AM32:AM36" si="11">SUM((AJ32*4)+(AK32*4)+(AL32*9))</f>
        <v>0</v>
      </c>
      <c r="AO32" s="30">
        <v>0.5625</v>
      </c>
      <c r="AP32" s="27" t="s">
        <v>41</v>
      </c>
      <c r="AQ32" s="28" t="s">
        <v>42</v>
      </c>
      <c r="AR32" s="25">
        <v>0</v>
      </c>
      <c r="AS32" s="26">
        <v>0</v>
      </c>
      <c r="AT32" s="25">
        <v>0</v>
      </c>
      <c r="AU32" s="20">
        <f t="shared" ref="AU32:AU36" si="12">SUM((AR32*4)+(AS32*4)+(AT32*9))</f>
        <v>0</v>
      </c>
      <c r="AW32" s="30">
        <v>0.5625</v>
      </c>
      <c r="AX32" s="27" t="s">
        <v>41</v>
      </c>
      <c r="AY32" s="28" t="s">
        <v>42</v>
      </c>
      <c r="AZ32" s="25">
        <v>0</v>
      </c>
      <c r="BA32" s="26">
        <v>0</v>
      </c>
      <c r="BB32" s="25">
        <v>0</v>
      </c>
      <c r="BC32" s="20">
        <f t="shared" ref="BC32:BC36" si="13">SUM((AZ32*4)+(BA32*4)+(BB32*9))</f>
        <v>0</v>
      </c>
    </row>
    <row r="33" spans="1:63">
      <c r="A33" s="33" t="s">
        <v>52</v>
      </c>
      <c r="B33" s="23" t="s">
        <v>43</v>
      </c>
      <c r="C33" s="28" t="s">
        <v>44</v>
      </c>
      <c r="D33" s="25">
        <v>0</v>
      </c>
      <c r="E33" s="26">
        <v>0</v>
      </c>
      <c r="F33" s="25">
        <v>1.5</v>
      </c>
      <c r="G33" s="20">
        <f t="shared" si="0"/>
        <v>13.5</v>
      </c>
      <c r="I33" s="30"/>
      <c r="J33" s="27"/>
      <c r="K33" s="28"/>
      <c r="L33" s="25"/>
      <c r="M33" s="26"/>
      <c r="N33" s="25"/>
      <c r="O33" s="20"/>
      <c r="Q33" s="30"/>
      <c r="R33" s="27"/>
      <c r="S33" s="28"/>
      <c r="T33" s="25"/>
      <c r="U33" s="26"/>
      <c r="V33" s="25"/>
      <c r="W33" s="20"/>
      <c r="Y33" s="30"/>
      <c r="Z33" s="27"/>
      <c r="AA33" s="28"/>
      <c r="AB33" s="25"/>
      <c r="AC33" s="26"/>
      <c r="AD33" s="25"/>
      <c r="AE33" s="20"/>
      <c r="AG33" s="30"/>
      <c r="AH33" s="27"/>
      <c r="AI33" s="28"/>
      <c r="AJ33" s="25"/>
      <c r="AK33" s="26"/>
      <c r="AL33" s="25"/>
      <c r="AM33" s="20"/>
      <c r="AO33" s="30"/>
      <c r="AP33" s="27"/>
      <c r="AQ33" s="28"/>
      <c r="AR33" s="25"/>
      <c r="AS33" s="26"/>
      <c r="AT33" s="25"/>
      <c r="AU33" s="20"/>
      <c r="AW33" s="30"/>
      <c r="AX33" s="27"/>
      <c r="AY33" s="28"/>
      <c r="AZ33" s="25"/>
      <c r="BA33" s="26"/>
      <c r="BB33" s="25"/>
      <c r="BC33" s="20"/>
    </row>
    <row r="34" spans="1:63">
      <c r="A34" s="33"/>
      <c r="B34" s="23" t="s">
        <v>36</v>
      </c>
      <c r="C34" s="28" t="s">
        <v>45</v>
      </c>
      <c r="D34" s="25">
        <v>3.5</v>
      </c>
      <c r="E34" s="26">
        <v>39.299999999999997</v>
      </c>
      <c r="F34" s="25">
        <v>0.3</v>
      </c>
      <c r="G34" s="20">
        <f t="shared" si="0"/>
        <v>173.89999999999998</v>
      </c>
      <c r="I34" s="33" t="s">
        <v>35</v>
      </c>
      <c r="J34" s="27" t="s">
        <v>53</v>
      </c>
      <c r="K34" s="28" t="s">
        <v>54</v>
      </c>
      <c r="L34" s="25">
        <f>2.85*3</f>
        <v>8.5500000000000007</v>
      </c>
      <c r="M34" s="26">
        <f>13.5*3</f>
        <v>40.5</v>
      </c>
      <c r="N34" s="25">
        <f>1.03*3</f>
        <v>3.09</v>
      </c>
      <c r="O34" s="20">
        <f t="shared" si="8"/>
        <v>224.01</v>
      </c>
      <c r="Q34" s="33" t="s">
        <v>35</v>
      </c>
      <c r="R34" s="27" t="s">
        <v>53</v>
      </c>
      <c r="S34" s="28" t="s">
        <v>54</v>
      </c>
      <c r="T34" s="25">
        <f>2.85*3</f>
        <v>8.5500000000000007</v>
      </c>
      <c r="U34" s="26">
        <f>13.5*3</f>
        <v>40.5</v>
      </c>
      <c r="V34" s="25">
        <f>1.03*3</f>
        <v>3.09</v>
      </c>
      <c r="W34" s="20">
        <f t="shared" si="9"/>
        <v>224.01</v>
      </c>
      <c r="Y34" s="33" t="s">
        <v>35</v>
      </c>
      <c r="Z34" s="27" t="s">
        <v>53</v>
      </c>
      <c r="AA34" s="28" t="s">
        <v>54</v>
      </c>
      <c r="AB34" s="25">
        <f>2.85*3</f>
        <v>8.5500000000000007</v>
      </c>
      <c r="AC34" s="26">
        <f>13.5*3</f>
        <v>40.5</v>
      </c>
      <c r="AD34" s="25">
        <f>1.03*3</f>
        <v>3.09</v>
      </c>
      <c r="AE34" s="20">
        <f t="shared" si="10"/>
        <v>224.01</v>
      </c>
      <c r="AG34" s="33" t="s">
        <v>35</v>
      </c>
      <c r="AH34" s="27" t="s">
        <v>53</v>
      </c>
      <c r="AI34" s="28" t="s">
        <v>54</v>
      </c>
      <c r="AJ34" s="25">
        <f>2.85*3</f>
        <v>8.5500000000000007</v>
      </c>
      <c r="AK34" s="26">
        <f>13.5*3</f>
        <v>40.5</v>
      </c>
      <c r="AL34" s="25">
        <f>1.03*3</f>
        <v>3.09</v>
      </c>
      <c r="AM34" s="20">
        <f t="shared" si="11"/>
        <v>224.01</v>
      </c>
      <c r="AO34" s="33" t="s">
        <v>35</v>
      </c>
      <c r="AP34" s="27" t="s">
        <v>53</v>
      </c>
      <c r="AQ34" s="28" t="s">
        <v>54</v>
      </c>
      <c r="AR34" s="25">
        <f>2.85*3</f>
        <v>8.5500000000000007</v>
      </c>
      <c r="AS34" s="26">
        <f>13.5*3</f>
        <v>40.5</v>
      </c>
      <c r="AT34" s="25">
        <f>1.03*3</f>
        <v>3.09</v>
      </c>
      <c r="AU34" s="20">
        <f t="shared" si="12"/>
        <v>224.01</v>
      </c>
      <c r="AW34" s="33" t="s">
        <v>35</v>
      </c>
      <c r="AX34" s="27" t="s">
        <v>53</v>
      </c>
      <c r="AY34" s="28" t="s">
        <v>54</v>
      </c>
      <c r="AZ34" s="25">
        <f>2.85*3</f>
        <v>8.5500000000000007</v>
      </c>
      <c r="BA34" s="26">
        <f>13.5*3</f>
        <v>40.5</v>
      </c>
      <c r="BB34" s="25">
        <f>1.03*3</f>
        <v>3.09</v>
      </c>
      <c r="BC34" s="20">
        <f t="shared" si="13"/>
        <v>224.01</v>
      </c>
    </row>
    <row r="35" spans="1:63">
      <c r="A35" s="33"/>
      <c r="B35" s="23" t="s">
        <v>36</v>
      </c>
      <c r="C35" s="28" t="s">
        <v>46</v>
      </c>
      <c r="D35" s="31">
        <v>12.97</v>
      </c>
      <c r="E35" s="32">
        <v>0</v>
      </c>
      <c r="F35" s="31">
        <v>0.53</v>
      </c>
      <c r="G35" s="20">
        <f t="shared" si="0"/>
        <v>56.650000000000006</v>
      </c>
      <c r="I35" s="33"/>
      <c r="J35" s="27"/>
      <c r="K35" s="28"/>
      <c r="L35" s="25"/>
      <c r="M35" s="26"/>
      <c r="N35" s="25"/>
      <c r="O35" s="20"/>
      <c r="Q35" s="33"/>
      <c r="R35" s="27"/>
      <c r="S35" s="28"/>
      <c r="T35" s="25"/>
      <c r="U35" s="26"/>
      <c r="V35" s="25"/>
      <c r="W35" s="20"/>
      <c r="Y35" s="33"/>
      <c r="Z35" s="27"/>
      <c r="AA35" s="28"/>
      <c r="AB35" s="25"/>
      <c r="AC35" s="26"/>
      <c r="AD35" s="25"/>
      <c r="AE35" s="20"/>
      <c r="AG35" s="33"/>
      <c r="AH35" s="27"/>
      <c r="AI35" s="28"/>
      <c r="AJ35" s="25"/>
      <c r="AK35" s="26"/>
      <c r="AL35" s="25"/>
      <c r="AM35" s="20"/>
      <c r="AO35" s="33"/>
      <c r="AP35" s="27"/>
      <c r="AQ35" s="28"/>
      <c r="AR35" s="25"/>
      <c r="AS35" s="26"/>
      <c r="AT35" s="25"/>
      <c r="AU35" s="20"/>
      <c r="AW35" s="33"/>
      <c r="AX35" s="27"/>
      <c r="AY35" s="28"/>
      <c r="AZ35" s="25"/>
      <c r="BA35" s="26"/>
      <c r="BB35" s="25"/>
      <c r="BC35" s="20"/>
    </row>
    <row r="36" spans="1:63">
      <c r="A36" s="34"/>
      <c r="B36" s="23" t="s">
        <v>47</v>
      </c>
      <c r="C36" s="24" t="s">
        <v>48</v>
      </c>
      <c r="D36" s="25">
        <v>0.87</v>
      </c>
      <c r="E36" s="26">
        <v>1.2</v>
      </c>
      <c r="F36" s="25">
        <v>0</v>
      </c>
      <c r="G36" s="20">
        <f t="shared" si="0"/>
        <v>8.2799999999999994</v>
      </c>
      <c r="I36" s="34"/>
      <c r="J36" s="27" t="s">
        <v>49</v>
      </c>
      <c r="K36" s="24" t="s">
        <v>55</v>
      </c>
      <c r="L36" s="25">
        <v>15.1</v>
      </c>
      <c r="M36" s="26">
        <v>0.4</v>
      </c>
      <c r="N36" s="25">
        <v>4.3</v>
      </c>
      <c r="O36" s="20">
        <f t="shared" si="8"/>
        <v>100.69999999999999</v>
      </c>
      <c r="Q36" s="34"/>
      <c r="R36" s="27" t="s">
        <v>49</v>
      </c>
      <c r="S36" s="24" t="s">
        <v>55</v>
      </c>
      <c r="T36" s="25">
        <v>15.1</v>
      </c>
      <c r="U36" s="26">
        <v>0.4</v>
      </c>
      <c r="V36" s="25">
        <v>4.3</v>
      </c>
      <c r="W36" s="20">
        <f t="shared" si="9"/>
        <v>100.69999999999999</v>
      </c>
      <c r="Y36" s="34"/>
      <c r="Z36" s="27" t="s">
        <v>49</v>
      </c>
      <c r="AA36" s="24" t="s">
        <v>55</v>
      </c>
      <c r="AB36" s="25">
        <v>15.1</v>
      </c>
      <c r="AC36" s="26">
        <v>0.4</v>
      </c>
      <c r="AD36" s="25">
        <v>4.3</v>
      </c>
      <c r="AE36" s="20">
        <f t="shared" si="10"/>
        <v>100.69999999999999</v>
      </c>
      <c r="AG36" s="34"/>
      <c r="AH36" s="27" t="s">
        <v>49</v>
      </c>
      <c r="AI36" s="24" t="s">
        <v>55</v>
      </c>
      <c r="AJ36" s="25">
        <v>15.1</v>
      </c>
      <c r="AK36" s="26">
        <v>0.4</v>
      </c>
      <c r="AL36" s="25">
        <v>4.3</v>
      </c>
      <c r="AM36" s="20">
        <f t="shared" si="11"/>
        <v>100.69999999999999</v>
      </c>
      <c r="AO36" s="34"/>
      <c r="AP36" s="27" t="s">
        <v>49</v>
      </c>
      <c r="AQ36" s="24" t="s">
        <v>55</v>
      </c>
      <c r="AR36" s="25">
        <v>15.1</v>
      </c>
      <c r="AS36" s="26">
        <v>0.4</v>
      </c>
      <c r="AT36" s="25">
        <v>4.3</v>
      </c>
      <c r="AU36" s="20">
        <f t="shared" si="12"/>
        <v>100.69999999999999</v>
      </c>
      <c r="AW36" s="34"/>
      <c r="AX36" s="27" t="s">
        <v>49</v>
      </c>
      <c r="AY36" s="24" t="s">
        <v>55</v>
      </c>
      <c r="AZ36" s="25">
        <v>15.1</v>
      </c>
      <c r="BA36" s="26">
        <v>0.4</v>
      </c>
      <c r="BB36" s="25">
        <v>4.3</v>
      </c>
      <c r="BC36" s="20">
        <f t="shared" si="13"/>
        <v>100.69999999999999</v>
      </c>
    </row>
    <row r="37" spans="1:63">
      <c r="A37" s="34"/>
      <c r="B37" s="35"/>
      <c r="C37" s="24"/>
      <c r="D37" s="25"/>
      <c r="E37" s="26"/>
      <c r="F37" s="25"/>
      <c r="G37" s="20"/>
      <c r="I37" s="34"/>
      <c r="J37" s="27"/>
      <c r="K37" s="24"/>
      <c r="L37" s="25"/>
      <c r="M37" s="26"/>
      <c r="N37" s="25"/>
      <c r="O37" s="20"/>
      <c r="Q37" s="34"/>
      <c r="R37" s="27"/>
      <c r="S37" s="24"/>
      <c r="T37" s="25"/>
      <c r="U37" s="26"/>
      <c r="V37" s="25"/>
      <c r="W37" s="20"/>
      <c r="Y37" s="34"/>
      <c r="Z37" s="27"/>
      <c r="AA37" s="24"/>
      <c r="AB37" s="25"/>
      <c r="AC37" s="26"/>
      <c r="AD37" s="25"/>
      <c r="AE37" s="20"/>
      <c r="AG37" s="34"/>
      <c r="AH37" s="27"/>
      <c r="AI37" s="24"/>
      <c r="AJ37" s="25"/>
      <c r="AK37" s="26"/>
      <c r="AL37" s="25"/>
      <c r="AM37" s="20"/>
      <c r="AO37" s="34"/>
      <c r="AP37" s="27"/>
      <c r="AQ37" s="24"/>
      <c r="AR37" s="25"/>
      <c r="AS37" s="26"/>
      <c r="AT37" s="25"/>
      <c r="AU37" s="20"/>
      <c r="AW37" s="34"/>
      <c r="AX37" s="27"/>
      <c r="AY37" s="24"/>
      <c r="AZ37" s="25"/>
      <c r="BA37" s="26"/>
      <c r="BB37" s="25"/>
      <c r="BC37" s="20"/>
    </row>
    <row r="38" spans="1:63">
      <c r="A38" s="30">
        <v>0.625</v>
      </c>
      <c r="B38" s="23" t="s">
        <v>41</v>
      </c>
      <c r="C38" s="28" t="s">
        <v>42</v>
      </c>
      <c r="D38" s="25">
        <v>0</v>
      </c>
      <c r="E38" s="26">
        <v>0</v>
      </c>
      <c r="F38" s="25">
        <v>0</v>
      </c>
      <c r="G38" s="20">
        <f t="shared" si="0"/>
        <v>0</v>
      </c>
      <c r="I38" s="30">
        <v>0.66666666666666663</v>
      </c>
      <c r="J38" s="27" t="s">
        <v>56</v>
      </c>
      <c r="K38" s="28" t="s">
        <v>57</v>
      </c>
      <c r="L38" s="25">
        <v>0.8</v>
      </c>
      <c r="M38" s="26">
        <v>20.3</v>
      </c>
      <c r="N38" s="25">
        <v>0</v>
      </c>
      <c r="O38" s="20">
        <f t="shared" ref="O38:O39" si="14">SUM((L38*4)+(M38*4)+(N38*9))</f>
        <v>84.4</v>
      </c>
      <c r="Q38" s="30">
        <v>0.66666666666666663</v>
      </c>
      <c r="R38" s="27" t="s">
        <v>56</v>
      </c>
      <c r="S38" s="28" t="s">
        <v>57</v>
      </c>
      <c r="T38" s="25">
        <v>0.8</v>
      </c>
      <c r="U38" s="26">
        <v>20.3</v>
      </c>
      <c r="V38" s="25">
        <v>0</v>
      </c>
      <c r="W38" s="20">
        <f t="shared" ref="W38:W39" si="15">SUM((T38*4)+(U38*4)+(V38*9))</f>
        <v>84.4</v>
      </c>
      <c r="Y38" s="30">
        <v>0.66666666666666663</v>
      </c>
      <c r="Z38" s="27" t="s">
        <v>56</v>
      </c>
      <c r="AA38" s="28" t="s">
        <v>57</v>
      </c>
      <c r="AB38" s="25">
        <v>0.8</v>
      </c>
      <c r="AC38" s="26">
        <v>20.3</v>
      </c>
      <c r="AD38" s="25">
        <v>0</v>
      </c>
      <c r="AE38" s="20">
        <f t="shared" ref="AE38:AE39" si="16">SUM((AB38*4)+(AC38*4)+(AD38*9))</f>
        <v>84.4</v>
      </c>
      <c r="AG38" s="30">
        <v>0.66666666666666663</v>
      </c>
      <c r="AH38" s="27" t="s">
        <v>56</v>
      </c>
      <c r="AI38" s="28" t="s">
        <v>57</v>
      </c>
      <c r="AJ38" s="25">
        <v>0.8</v>
      </c>
      <c r="AK38" s="26">
        <v>20.3</v>
      </c>
      <c r="AL38" s="25">
        <v>0</v>
      </c>
      <c r="AM38" s="20">
        <f t="shared" ref="AM38:AM39" si="17">SUM((AJ38*4)+(AK38*4)+(AL38*9))</f>
        <v>84.4</v>
      </c>
      <c r="AO38" s="30">
        <v>0.66666666666666663</v>
      </c>
      <c r="AP38" s="27" t="s">
        <v>56</v>
      </c>
      <c r="AQ38" s="28" t="s">
        <v>57</v>
      </c>
      <c r="AR38" s="25">
        <v>0.8</v>
      </c>
      <c r="AS38" s="26">
        <v>20.3</v>
      </c>
      <c r="AT38" s="25">
        <v>0</v>
      </c>
      <c r="AU38" s="20">
        <f t="shared" ref="AU38:AU39" si="18">SUM((AR38*4)+(AS38*4)+(AT38*9))</f>
        <v>84.4</v>
      </c>
      <c r="AW38" s="30">
        <v>0.66666666666666663</v>
      </c>
      <c r="AX38" s="27" t="s">
        <v>56</v>
      </c>
      <c r="AY38" s="28" t="s">
        <v>57</v>
      </c>
      <c r="AZ38" s="25">
        <v>0.8</v>
      </c>
      <c r="BA38" s="26">
        <v>20.3</v>
      </c>
      <c r="BB38" s="25">
        <v>0</v>
      </c>
      <c r="BC38" s="20">
        <f t="shared" ref="BC38:BC39" si="19">SUM((AZ38*4)+(BA38*4)+(BB38*9))</f>
        <v>84.4</v>
      </c>
    </row>
    <row r="39" spans="1:63">
      <c r="A39" s="33" t="s">
        <v>35</v>
      </c>
      <c r="B39" s="23" t="s">
        <v>39</v>
      </c>
      <c r="C39" s="28" t="s">
        <v>58</v>
      </c>
      <c r="D39" s="25">
        <v>0.5</v>
      </c>
      <c r="E39" s="26">
        <v>15</v>
      </c>
      <c r="F39" s="25">
        <v>0</v>
      </c>
      <c r="G39" s="20">
        <f t="shared" si="0"/>
        <v>62</v>
      </c>
      <c r="I39" s="33" t="s">
        <v>35</v>
      </c>
      <c r="J39" s="35" t="s">
        <v>59</v>
      </c>
      <c r="K39" s="24" t="s">
        <v>60</v>
      </c>
      <c r="L39" s="25">
        <v>5.55</v>
      </c>
      <c r="M39" s="26">
        <v>6.75</v>
      </c>
      <c r="N39" s="25">
        <v>13.95</v>
      </c>
      <c r="O39" s="20">
        <f t="shared" si="14"/>
        <v>174.75</v>
      </c>
      <c r="Q39" s="33" t="s">
        <v>35</v>
      </c>
      <c r="R39" s="35" t="s">
        <v>59</v>
      </c>
      <c r="S39" s="24" t="s">
        <v>60</v>
      </c>
      <c r="T39" s="25">
        <v>5.55</v>
      </c>
      <c r="U39" s="26">
        <v>6.75</v>
      </c>
      <c r="V39" s="25">
        <v>13.95</v>
      </c>
      <c r="W39" s="20">
        <f t="shared" si="15"/>
        <v>174.75</v>
      </c>
      <c r="Y39" s="33" t="s">
        <v>35</v>
      </c>
      <c r="Z39" s="35" t="s">
        <v>59</v>
      </c>
      <c r="AA39" s="24" t="s">
        <v>60</v>
      </c>
      <c r="AB39" s="25">
        <v>5.55</v>
      </c>
      <c r="AC39" s="26">
        <v>6.75</v>
      </c>
      <c r="AD39" s="25">
        <v>13.95</v>
      </c>
      <c r="AE39" s="20">
        <f t="shared" si="16"/>
        <v>174.75</v>
      </c>
      <c r="AG39" s="33" t="s">
        <v>35</v>
      </c>
      <c r="AH39" s="35" t="s">
        <v>59</v>
      </c>
      <c r="AI39" s="24" t="s">
        <v>60</v>
      </c>
      <c r="AJ39" s="25">
        <v>5.55</v>
      </c>
      <c r="AK39" s="26">
        <v>6.75</v>
      </c>
      <c r="AL39" s="25">
        <v>13.95</v>
      </c>
      <c r="AM39" s="20">
        <f t="shared" si="17"/>
        <v>174.75</v>
      </c>
      <c r="AO39" s="33" t="s">
        <v>35</v>
      </c>
      <c r="AP39" s="35" t="s">
        <v>59</v>
      </c>
      <c r="AQ39" s="24" t="s">
        <v>60</v>
      </c>
      <c r="AR39" s="25">
        <v>5.55</v>
      </c>
      <c r="AS39" s="26">
        <v>6.75</v>
      </c>
      <c r="AT39" s="25">
        <v>13.95</v>
      </c>
      <c r="AU39" s="20">
        <f t="shared" si="18"/>
        <v>174.75</v>
      </c>
      <c r="AW39" s="33" t="s">
        <v>35</v>
      </c>
      <c r="AX39" s="35" t="s">
        <v>59</v>
      </c>
      <c r="AY39" s="24" t="s">
        <v>60</v>
      </c>
      <c r="AZ39" s="25">
        <v>5.55</v>
      </c>
      <c r="BA39" s="26">
        <v>6.75</v>
      </c>
      <c r="BB39" s="25">
        <v>13.95</v>
      </c>
      <c r="BC39" s="20">
        <f t="shared" si="19"/>
        <v>174.75</v>
      </c>
    </row>
    <row r="40" spans="1:63">
      <c r="A40" s="33"/>
      <c r="B40" s="23" t="s">
        <v>61</v>
      </c>
      <c r="C40" s="28" t="s">
        <v>62</v>
      </c>
      <c r="D40" s="25">
        <v>1.65</v>
      </c>
      <c r="E40" s="26">
        <v>10.545</v>
      </c>
      <c r="F40" s="25">
        <v>0.41499999999999998</v>
      </c>
      <c r="G40" s="20">
        <f t="shared" si="0"/>
        <v>52.515000000000001</v>
      </c>
      <c r="I40" s="33"/>
      <c r="J40" s="35"/>
      <c r="K40" s="24"/>
      <c r="L40" s="25"/>
      <c r="M40" s="26"/>
      <c r="N40" s="25"/>
      <c r="O40" s="20"/>
      <c r="Q40" s="33"/>
      <c r="R40" s="35"/>
      <c r="S40" s="24"/>
      <c r="T40" s="25"/>
      <c r="U40" s="26"/>
      <c r="V40" s="25"/>
      <c r="W40" s="20"/>
      <c r="Y40" s="33"/>
      <c r="Z40" s="35"/>
      <c r="AA40" s="24"/>
      <c r="AB40" s="25"/>
      <c r="AC40" s="26"/>
      <c r="AD40" s="25"/>
      <c r="AE40" s="20"/>
      <c r="AG40" s="33"/>
      <c r="AH40" s="35"/>
      <c r="AI40" s="24"/>
      <c r="AJ40" s="25"/>
      <c r="AK40" s="26"/>
      <c r="AL40" s="25"/>
      <c r="AM40" s="20"/>
      <c r="AO40" s="33"/>
      <c r="AP40" s="35"/>
      <c r="AQ40" s="24"/>
      <c r="AR40" s="25"/>
      <c r="AS40" s="26"/>
      <c r="AT40" s="25"/>
      <c r="AU40" s="20"/>
      <c r="AW40" s="33"/>
      <c r="AX40" s="35"/>
      <c r="AY40" s="24"/>
      <c r="AZ40" s="25"/>
      <c r="BA40" s="26"/>
      <c r="BB40" s="25"/>
      <c r="BC40" s="20"/>
    </row>
    <row r="41" spans="1:63">
      <c r="A41" s="33"/>
      <c r="B41" s="23" t="s">
        <v>63</v>
      </c>
      <c r="C41" s="28" t="s">
        <v>64</v>
      </c>
      <c r="D41" s="25">
        <v>3.6</v>
      </c>
      <c r="E41" s="26">
        <v>1.1000000000000001</v>
      </c>
      <c r="F41" s="25">
        <v>8.4</v>
      </c>
      <c r="G41" s="20">
        <f t="shared" si="0"/>
        <v>94.4</v>
      </c>
      <c r="I41" s="33"/>
      <c r="J41" s="35"/>
      <c r="K41" s="24"/>
      <c r="L41" s="25"/>
      <c r="M41" s="26"/>
      <c r="N41" s="25"/>
      <c r="O41" s="20"/>
      <c r="Q41" s="33"/>
      <c r="R41" s="35"/>
      <c r="S41" s="24"/>
      <c r="T41" s="25"/>
      <c r="U41" s="26"/>
      <c r="V41" s="25"/>
      <c r="W41" s="20"/>
      <c r="Y41" s="33"/>
      <c r="Z41" s="35"/>
      <c r="AA41" s="24"/>
      <c r="AB41" s="25"/>
      <c r="AC41" s="26"/>
      <c r="AD41" s="25"/>
      <c r="AE41" s="20"/>
      <c r="AG41" s="33"/>
      <c r="AH41" s="35"/>
      <c r="AI41" s="24"/>
      <c r="AJ41" s="25"/>
      <c r="AK41" s="26"/>
      <c r="AL41" s="25"/>
      <c r="AM41" s="20"/>
      <c r="AO41" s="33"/>
      <c r="AP41" s="35"/>
      <c r="AQ41" s="24"/>
      <c r="AR41" s="25"/>
      <c r="AS41" s="26"/>
      <c r="AT41" s="25"/>
      <c r="AU41" s="20"/>
      <c r="AW41" s="33"/>
      <c r="AX41" s="35"/>
      <c r="AY41" s="24"/>
      <c r="AZ41" s="25"/>
      <c r="BA41" s="26"/>
      <c r="BB41" s="25"/>
      <c r="BC41" s="20"/>
    </row>
    <row r="42" spans="1:63">
      <c r="A42" s="33"/>
      <c r="B42" s="23"/>
      <c r="C42" s="28"/>
      <c r="D42" s="25"/>
      <c r="E42" s="26"/>
      <c r="F42" s="25"/>
      <c r="G42" s="20"/>
      <c r="I42" s="33"/>
      <c r="J42" s="35"/>
      <c r="K42" s="24"/>
      <c r="L42" s="25"/>
      <c r="M42" s="26"/>
      <c r="N42" s="25"/>
      <c r="O42" s="20"/>
      <c r="Q42" s="33"/>
      <c r="R42" s="35"/>
      <c r="S42" s="24"/>
      <c r="T42" s="25"/>
      <c r="U42" s="26"/>
      <c r="V42" s="25"/>
      <c r="W42" s="20"/>
      <c r="Y42" s="33"/>
      <c r="Z42" s="35"/>
      <c r="AA42" s="24"/>
      <c r="AB42" s="25"/>
      <c r="AC42" s="26"/>
      <c r="AD42" s="25"/>
      <c r="AE42" s="20"/>
      <c r="AG42" s="33"/>
      <c r="AH42" s="35"/>
      <c r="AI42" s="24"/>
      <c r="AJ42" s="25"/>
      <c r="AK42" s="26"/>
      <c r="AL42" s="25"/>
      <c r="AM42" s="20"/>
      <c r="AO42" s="33"/>
      <c r="AP42" s="35"/>
      <c r="AQ42" s="24"/>
      <c r="AR42" s="25"/>
      <c r="AS42" s="26"/>
      <c r="AT42" s="25"/>
      <c r="AU42" s="20"/>
      <c r="AW42" s="33"/>
      <c r="AX42" s="35"/>
      <c r="AY42" s="24"/>
      <c r="AZ42" s="25"/>
      <c r="BA42" s="26"/>
      <c r="BB42" s="25"/>
      <c r="BC42" s="20"/>
    </row>
    <row r="43" spans="1:63">
      <c r="A43" s="36" t="s">
        <v>65</v>
      </c>
      <c r="B43" s="37"/>
      <c r="C43" s="37"/>
      <c r="D43" s="37"/>
      <c r="E43" s="37"/>
      <c r="F43" s="37"/>
      <c r="G43" s="38"/>
      <c r="I43" s="33"/>
      <c r="J43" s="35"/>
      <c r="K43" s="24"/>
      <c r="L43" s="25"/>
      <c r="M43" s="26"/>
      <c r="N43" s="25"/>
      <c r="O43" s="20"/>
      <c r="Q43" s="33"/>
      <c r="R43" s="35"/>
      <c r="S43" s="24"/>
      <c r="T43" s="25"/>
      <c r="U43" s="26"/>
      <c r="V43" s="25"/>
      <c r="W43" s="20"/>
      <c r="Y43" s="33"/>
      <c r="Z43" s="35"/>
      <c r="AA43" s="24"/>
      <c r="AB43" s="25"/>
      <c r="AC43" s="26"/>
      <c r="AD43" s="25"/>
      <c r="AE43" s="20"/>
      <c r="AG43" s="33"/>
      <c r="AH43" s="35"/>
      <c r="AI43" s="24"/>
      <c r="AJ43" s="25"/>
      <c r="AK43" s="26"/>
      <c r="AL43" s="25"/>
      <c r="AM43" s="20"/>
      <c r="AO43" s="33"/>
      <c r="AP43" s="35"/>
      <c r="AQ43" s="24"/>
      <c r="AR43" s="25"/>
      <c r="AS43" s="26"/>
      <c r="AT43" s="25"/>
      <c r="AU43" s="20"/>
      <c r="AW43" s="33"/>
      <c r="AX43" s="35"/>
      <c r="AY43" s="24"/>
      <c r="AZ43" s="25"/>
      <c r="BA43" s="26"/>
      <c r="BB43" s="25"/>
      <c r="BC43" s="20"/>
    </row>
    <row r="44" spans="1:63">
      <c r="A44" s="33"/>
      <c r="B44" s="39"/>
      <c r="C44" s="28"/>
      <c r="D44" s="25"/>
      <c r="E44" s="26"/>
      <c r="F44" s="25"/>
      <c r="G44" s="20"/>
      <c r="I44" s="33"/>
      <c r="J44" s="27"/>
      <c r="K44" s="28"/>
      <c r="L44" s="25"/>
      <c r="M44" s="26"/>
      <c r="N44" s="25"/>
      <c r="O44" s="20"/>
      <c r="Q44" s="33"/>
      <c r="R44" s="27"/>
      <c r="S44" s="28"/>
      <c r="T44" s="25"/>
      <c r="U44" s="26"/>
      <c r="V44" s="25"/>
      <c r="W44" s="20"/>
      <c r="Y44" s="33"/>
      <c r="Z44" s="27"/>
      <c r="AA44" s="28"/>
      <c r="AB44" s="25"/>
      <c r="AC44" s="26"/>
      <c r="AD44" s="25"/>
      <c r="AE44" s="20"/>
      <c r="AG44" s="33"/>
      <c r="AH44" s="27"/>
      <c r="AI44" s="28"/>
      <c r="AJ44" s="25"/>
      <c r="AK44" s="26"/>
      <c r="AL44" s="25"/>
      <c r="AM44" s="20"/>
      <c r="AO44" s="33"/>
      <c r="AP44" s="27"/>
      <c r="AQ44" s="28"/>
      <c r="AR44" s="25"/>
      <c r="AS44" s="26"/>
      <c r="AT44" s="25"/>
      <c r="AU44" s="20"/>
      <c r="AW44" s="33"/>
      <c r="AX44" s="27"/>
      <c r="AY44" s="28"/>
      <c r="AZ44" s="25"/>
      <c r="BA44" s="26"/>
      <c r="BB44" s="25"/>
      <c r="BC44" s="20"/>
    </row>
    <row r="45" spans="1:63">
      <c r="A45" s="30">
        <v>0.75</v>
      </c>
      <c r="B45" s="35" t="s">
        <v>33</v>
      </c>
      <c r="C45" s="28" t="s">
        <v>42</v>
      </c>
      <c r="D45" s="31">
        <v>0</v>
      </c>
      <c r="E45" s="32">
        <v>0</v>
      </c>
      <c r="F45" s="31">
        <v>0</v>
      </c>
      <c r="G45" s="40">
        <f t="shared" si="0"/>
        <v>0</v>
      </c>
      <c r="I45" s="30">
        <v>0.75</v>
      </c>
      <c r="J45" s="41" t="s">
        <v>33</v>
      </c>
      <c r="K45" s="42" t="s">
        <v>42</v>
      </c>
      <c r="L45" s="43">
        <v>0</v>
      </c>
      <c r="M45" s="44">
        <v>0</v>
      </c>
      <c r="N45" s="43">
        <v>0</v>
      </c>
      <c r="O45" s="45">
        <f t="shared" ref="O45:O53" si="20">SUM((L45*4)+(M45*4)+(N45*9))</f>
        <v>0</v>
      </c>
      <c r="Q45" s="30">
        <v>0.75</v>
      </c>
      <c r="R45" s="41" t="s">
        <v>33</v>
      </c>
      <c r="S45" s="42" t="s">
        <v>42</v>
      </c>
      <c r="T45" s="43">
        <v>0</v>
      </c>
      <c r="U45" s="44">
        <v>0</v>
      </c>
      <c r="V45" s="43">
        <v>0</v>
      </c>
      <c r="W45" s="45">
        <f t="shared" ref="W45:W47" si="21">SUM((T45*4)+(U45*4)+(V45*9))</f>
        <v>0</v>
      </c>
      <c r="Y45" s="30">
        <v>0.75</v>
      </c>
      <c r="Z45" s="41" t="s">
        <v>33</v>
      </c>
      <c r="AA45" s="42" t="s">
        <v>42</v>
      </c>
      <c r="AB45" s="43">
        <v>0</v>
      </c>
      <c r="AC45" s="44">
        <v>0</v>
      </c>
      <c r="AD45" s="43">
        <v>0</v>
      </c>
      <c r="AE45" s="45">
        <f t="shared" ref="AE45:AE47" si="22">SUM((AB45*4)+(AC45*4)+(AD45*9))</f>
        <v>0</v>
      </c>
      <c r="AG45" s="30">
        <v>0.75</v>
      </c>
      <c r="AH45" s="41" t="s">
        <v>33</v>
      </c>
      <c r="AI45" s="42" t="s">
        <v>42</v>
      </c>
      <c r="AJ45" s="43">
        <v>0</v>
      </c>
      <c r="AK45" s="44">
        <v>0</v>
      </c>
      <c r="AL45" s="43">
        <v>0</v>
      </c>
      <c r="AM45" s="45">
        <f t="shared" ref="AM45:AM47" si="23">SUM((AJ45*4)+(AK45*4)+(AL45*9))</f>
        <v>0</v>
      </c>
      <c r="AO45" s="30">
        <v>0.75</v>
      </c>
      <c r="AP45" s="41" t="s">
        <v>33</v>
      </c>
      <c r="AQ45" s="42" t="s">
        <v>42</v>
      </c>
      <c r="AR45" s="43">
        <v>0</v>
      </c>
      <c r="AS45" s="44">
        <v>0</v>
      </c>
      <c r="AT45" s="43">
        <v>0</v>
      </c>
      <c r="AU45" s="45">
        <f t="shared" ref="AU45:AU47" si="24">SUM((AR45*4)+(AS45*4)+(AT45*9))</f>
        <v>0</v>
      </c>
      <c r="AW45" s="30">
        <v>0.75</v>
      </c>
      <c r="AX45" s="41" t="s">
        <v>33</v>
      </c>
      <c r="AY45" s="42" t="s">
        <v>42</v>
      </c>
      <c r="AZ45" s="43">
        <v>0</v>
      </c>
      <c r="BA45" s="44">
        <v>0</v>
      </c>
      <c r="BB45" s="43">
        <v>0</v>
      </c>
      <c r="BC45" s="45">
        <f t="shared" ref="BC45:BC47" si="25">SUM((AZ45*4)+(BA45*4)+(BB45*9))</f>
        <v>0</v>
      </c>
    </row>
    <row r="46" spans="1:63">
      <c r="A46" s="33" t="s">
        <v>52</v>
      </c>
      <c r="B46" s="35" t="s">
        <v>66</v>
      </c>
      <c r="C46" s="28" t="s">
        <v>67</v>
      </c>
      <c r="D46" s="31">
        <v>0</v>
      </c>
      <c r="E46" s="32">
        <v>0</v>
      </c>
      <c r="F46" s="31">
        <v>13.8</v>
      </c>
      <c r="G46" s="40">
        <f t="shared" si="0"/>
        <v>124.2</v>
      </c>
      <c r="I46" s="30"/>
      <c r="J46" s="41"/>
      <c r="K46" s="42"/>
      <c r="L46" s="43"/>
      <c r="M46" s="44"/>
      <c r="N46" s="43"/>
      <c r="O46" s="45"/>
      <c r="Q46" s="30"/>
      <c r="R46" s="41"/>
      <c r="S46" s="42"/>
      <c r="T46" s="43"/>
      <c r="U46" s="44"/>
      <c r="V46" s="43"/>
      <c r="W46" s="45"/>
      <c r="Y46" s="30"/>
      <c r="Z46" s="41"/>
      <c r="AA46" s="42"/>
      <c r="AB46" s="43"/>
      <c r="AC46" s="44"/>
      <c r="AD46" s="43"/>
      <c r="AE46" s="45"/>
      <c r="AG46" s="30"/>
      <c r="AH46" s="41"/>
      <c r="AI46" s="42"/>
      <c r="AJ46" s="43"/>
      <c r="AK46" s="44"/>
      <c r="AL46" s="43"/>
      <c r="AM46" s="45"/>
      <c r="AO46" s="30"/>
      <c r="AP46" s="41"/>
      <c r="AQ46" s="42"/>
      <c r="AR46" s="43"/>
      <c r="AS46" s="44"/>
      <c r="AT46" s="43"/>
      <c r="AU46" s="45"/>
      <c r="AW46" s="30"/>
      <c r="AX46" s="41"/>
      <c r="AY46" s="42"/>
      <c r="AZ46" s="43"/>
      <c r="BA46" s="44"/>
      <c r="BB46" s="43"/>
      <c r="BC46" s="45"/>
    </row>
    <row r="47" spans="1:63">
      <c r="A47" s="33"/>
      <c r="B47" s="35" t="s">
        <v>68</v>
      </c>
      <c r="C47" s="42" t="s">
        <v>69</v>
      </c>
      <c r="D47" s="43">
        <v>16.899999999999999</v>
      </c>
      <c r="E47" s="44">
        <v>83.8</v>
      </c>
      <c r="F47" s="43">
        <v>3.8</v>
      </c>
      <c r="G47" s="40">
        <f t="shared" si="0"/>
        <v>436.99999999999994</v>
      </c>
      <c r="I47" s="33" t="s">
        <v>52</v>
      </c>
      <c r="J47" s="41" t="s">
        <v>68</v>
      </c>
      <c r="K47" s="42" t="s">
        <v>70</v>
      </c>
      <c r="L47" s="43">
        <v>18</v>
      </c>
      <c r="M47" s="44">
        <v>0</v>
      </c>
      <c r="N47" s="43">
        <f>0.022*125</f>
        <v>2.75</v>
      </c>
      <c r="O47" s="45">
        <f t="shared" si="20"/>
        <v>96.75</v>
      </c>
      <c r="Q47" s="33" t="s">
        <v>52</v>
      </c>
      <c r="R47" s="41"/>
      <c r="S47" s="42" t="s">
        <v>71</v>
      </c>
      <c r="T47" s="43">
        <v>30</v>
      </c>
      <c r="U47" s="44">
        <v>50</v>
      </c>
      <c r="V47" s="43">
        <v>20</v>
      </c>
      <c r="W47" s="45">
        <f t="shared" si="21"/>
        <v>500</v>
      </c>
      <c r="Y47" s="33" t="s">
        <v>52</v>
      </c>
      <c r="Z47" s="41"/>
      <c r="AA47" s="42" t="s">
        <v>71</v>
      </c>
      <c r="AB47" s="43">
        <v>30</v>
      </c>
      <c r="AC47" s="44">
        <v>50</v>
      </c>
      <c r="AD47" s="43">
        <v>20</v>
      </c>
      <c r="AE47" s="45">
        <f t="shared" si="22"/>
        <v>500</v>
      </c>
      <c r="AG47" s="33" t="s">
        <v>52</v>
      </c>
      <c r="AH47" s="41"/>
      <c r="AI47" s="42" t="s">
        <v>71</v>
      </c>
      <c r="AJ47" s="43">
        <v>30</v>
      </c>
      <c r="AK47" s="44">
        <v>50</v>
      </c>
      <c r="AL47" s="43">
        <v>20</v>
      </c>
      <c r="AM47" s="45">
        <f t="shared" si="23"/>
        <v>500</v>
      </c>
      <c r="AO47" s="33" t="s">
        <v>52</v>
      </c>
      <c r="AP47" s="41"/>
      <c r="AQ47" s="42" t="s">
        <v>71</v>
      </c>
      <c r="AR47" s="43">
        <v>30</v>
      </c>
      <c r="AS47" s="44">
        <v>50</v>
      </c>
      <c r="AT47" s="43">
        <v>20</v>
      </c>
      <c r="AU47" s="45">
        <f t="shared" si="24"/>
        <v>500</v>
      </c>
      <c r="AW47" s="33" t="s">
        <v>52</v>
      </c>
      <c r="AX47" s="41"/>
      <c r="AY47" s="42" t="s">
        <v>71</v>
      </c>
      <c r="AZ47" s="43">
        <v>30</v>
      </c>
      <c r="BA47" s="44">
        <v>50</v>
      </c>
      <c r="BB47" s="43">
        <v>20</v>
      </c>
      <c r="BC47" s="45">
        <f t="shared" si="25"/>
        <v>500</v>
      </c>
      <c r="BF47" s="46" t="s">
        <v>56</v>
      </c>
      <c r="BG47" s="46" t="s">
        <v>72</v>
      </c>
      <c r="BH47" s="46">
        <v>3</v>
      </c>
      <c r="BI47" s="46">
        <v>24</v>
      </c>
      <c r="BJ47" s="46">
        <v>8.3000000000000007</v>
      </c>
      <c r="BK47" s="46">
        <f>SUM((BH47*4)+(BI47*4)+(BJ47*9))</f>
        <v>182.7</v>
      </c>
    </row>
    <row r="48" spans="1:63">
      <c r="A48" s="33"/>
      <c r="B48" s="35" t="s">
        <v>38</v>
      </c>
      <c r="C48" s="42" t="s">
        <v>73</v>
      </c>
      <c r="D48" s="43">
        <v>1.2</v>
      </c>
      <c r="E48" s="44">
        <v>3.5</v>
      </c>
      <c r="F48" s="43">
        <v>0.2</v>
      </c>
      <c r="G48" s="40">
        <f>SUM((D48*4)+(E48*4)+(F48*9))</f>
        <v>20.6</v>
      </c>
      <c r="I48" s="33"/>
      <c r="J48" s="41"/>
      <c r="K48" s="42"/>
      <c r="L48" s="43"/>
      <c r="M48" s="44"/>
      <c r="N48" s="43"/>
      <c r="O48" s="45"/>
      <c r="Q48" s="33"/>
      <c r="R48" s="41"/>
      <c r="S48" s="42"/>
      <c r="T48" s="43"/>
      <c r="U48" s="44"/>
      <c r="V48" s="43"/>
      <c r="W48" s="45"/>
      <c r="Y48" s="33"/>
      <c r="Z48" s="41"/>
      <c r="AA48" s="42"/>
      <c r="AB48" s="43"/>
      <c r="AC48" s="44"/>
      <c r="AD48" s="43"/>
      <c r="AE48" s="45"/>
      <c r="AG48" s="33"/>
      <c r="AH48" s="41"/>
      <c r="AI48" s="42"/>
      <c r="AJ48" s="43"/>
      <c r="AK48" s="44"/>
      <c r="AL48" s="43"/>
      <c r="AM48" s="45"/>
      <c r="AO48" s="33"/>
      <c r="AP48" s="41"/>
      <c r="AQ48" s="42"/>
      <c r="AR48" s="43"/>
      <c r="AS48" s="44"/>
      <c r="AT48" s="43"/>
      <c r="AU48" s="45"/>
      <c r="AW48" s="33"/>
      <c r="AX48" s="41"/>
      <c r="AY48" s="42"/>
      <c r="AZ48" s="43"/>
      <c r="BA48" s="44"/>
      <c r="BB48" s="43"/>
      <c r="BC48" s="45"/>
      <c r="BF48" s="46" t="s">
        <v>56</v>
      </c>
      <c r="BG48" s="46" t="s">
        <v>74</v>
      </c>
      <c r="BH48" s="46">
        <v>9.9</v>
      </c>
      <c r="BI48" s="46">
        <v>24.8</v>
      </c>
      <c r="BJ48" s="46">
        <v>0.8</v>
      </c>
      <c r="BK48" s="46">
        <f>SUM((BH48*4)+(BI48*4)+(BJ48*9))</f>
        <v>146</v>
      </c>
    </row>
    <row r="49" spans="1:63">
      <c r="A49" s="33"/>
      <c r="B49" s="35" t="s">
        <v>38</v>
      </c>
      <c r="C49" s="42" t="s">
        <v>75</v>
      </c>
      <c r="D49" s="43">
        <v>1.8</v>
      </c>
      <c r="E49" s="44">
        <v>4.5</v>
      </c>
      <c r="F49" s="43">
        <v>0</v>
      </c>
      <c r="G49" s="40">
        <f t="shared" ref="G49:G50" si="26">SUM((D49*4)+(E49*4)+(F49*9))</f>
        <v>25.2</v>
      </c>
      <c r="I49" s="33"/>
      <c r="J49" s="41"/>
      <c r="K49" s="42"/>
      <c r="L49" s="43"/>
      <c r="M49" s="44"/>
      <c r="N49" s="43"/>
      <c r="O49" s="45"/>
      <c r="Q49" s="33"/>
      <c r="R49" s="41"/>
      <c r="S49" s="42"/>
      <c r="T49" s="43"/>
      <c r="U49" s="44"/>
      <c r="V49" s="43"/>
      <c r="W49" s="45"/>
      <c r="Y49" s="33"/>
      <c r="Z49" s="41"/>
      <c r="AA49" s="42"/>
      <c r="AB49" s="43"/>
      <c r="AC49" s="44"/>
      <c r="AD49" s="43"/>
      <c r="AE49" s="45"/>
      <c r="AG49" s="33"/>
      <c r="AH49" s="41"/>
      <c r="AI49" s="42"/>
      <c r="AJ49" s="43"/>
      <c r="AK49" s="44"/>
      <c r="AL49" s="43"/>
      <c r="AM49" s="45"/>
      <c r="AO49" s="33"/>
      <c r="AP49" s="41"/>
      <c r="AQ49" s="42"/>
      <c r="AR49" s="43"/>
      <c r="AS49" s="44"/>
      <c r="AT49" s="43"/>
      <c r="AU49" s="45"/>
      <c r="AW49" s="33"/>
      <c r="AX49" s="41"/>
      <c r="AY49" s="42"/>
      <c r="AZ49" s="43"/>
      <c r="BA49" s="44"/>
      <c r="BB49" s="43"/>
      <c r="BC49" s="45"/>
      <c r="BF49" s="46" t="s">
        <v>39</v>
      </c>
      <c r="BG49" s="46" t="s">
        <v>76</v>
      </c>
      <c r="BH49" s="46">
        <v>14</v>
      </c>
      <c r="BI49" s="46">
        <v>7.2</v>
      </c>
      <c r="BJ49" s="46">
        <v>12</v>
      </c>
      <c r="BK49" s="46">
        <f>SUM((BH49*4)+(BI49*4)+(BJ49*9))</f>
        <v>192.8</v>
      </c>
    </row>
    <row r="50" spans="1:63">
      <c r="A50" s="33"/>
      <c r="B50" s="35" t="s">
        <v>68</v>
      </c>
      <c r="C50" s="42" t="s">
        <v>77</v>
      </c>
      <c r="D50" s="43">
        <v>1.3</v>
      </c>
      <c r="E50" s="44">
        <v>3.6</v>
      </c>
      <c r="F50" s="43">
        <v>0.3</v>
      </c>
      <c r="G50" s="40">
        <f t="shared" si="26"/>
        <v>22.3</v>
      </c>
      <c r="I50" s="33"/>
      <c r="J50" s="41"/>
      <c r="K50" s="42"/>
      <c r="L50" s="43"/>
      <c r="M50" s="44"/>
      <c r="N50" s="43"/>
      <c r="O50" s="45"/>
      <c r="Q50" s="33"/>
      <c r="R50" s="41"/>
      <c r="S50" s="42"/>
      <c r="T50" s="43"/>
      <c r="U50" s="44"/>
      <c r="V50" s="43"/>
      <c r="W50" s="45"/>
      <c r="Y50" s="33"/>
      <c r="Z50" s="41"/>
      <c r="AA50" s="42"/>
      <c r="AB50" s="43"/>
      <c r="AC50" s="44"/>
      <c r="AD50" s="43"/>
      <c r="AE50" s="45"/>
      <c r="AG50" s="33"/>
      <c r="AH50" s="41"/>
      <c r="AI50" s="42"/>
      <c r="AJ50" s="43"/>
      <c r="AK50" s="44"/>
      <c r="AL50" s="43"/>
      <c r="AM50" s="45"/>
      <c r="AO50" s="33"/>
      <c r="AP50" s="41"/>
      <c r="AQ50" s="42"/>
      <c r="AR50" s="43"/>
      <c r="AS50" s="44"/>
      <c r="AT50" s="43"/>
      <c r="AU50" s="45"/>
      <c r="AW50" s="33"/>
      <c r="AX50" s="41"/>
      <c r="AY50" s="42"/>
      <c r="AZ50" s="43"/>
      <c r="BA50" s="44"/>
      <c r="BB50" s="43"/>
      <c r="BC50" s="45"/>
    </row>
    <row r="51" spans="1:63">
      <c r="A51" s="34"/>
      <c r="B51" s="39"/>
      <c r="C51" s="42"/>
      <c r="D51" s="43"/>
      <c r="E51" s="44"/>
      <c r="F51" s="43"/>
      <c r="G51" s="40"/>
      <c r="I51" s="34"/>
      <c r="J51" s="39" t="s">
        <v>59</v>
      </c>
      <c r="K51" s="42" t="s">
        <v>78</v>
      </c>
      <c r="L51" s="43">
        <v>4.3</v>
      </c>
      <c r="M51" s="44">
        <v>3.6</v>
      </c>
      <c r="N51" s="43">
        <v>18.8</v>
      </c>
      <c r="O51" s="45">
        <f t="shared" si="20"/>
        <v>200.8</v>
      </c>
      <c r="Q51" s="34"/>
      <c r="R51" s="39"/>
      <c r="S51" s="42"/>
      <c r="T51" s="43"/>
      <c r="U51" s="44"/>
      <c r="V51" s="43"/>
      <c r="W51" s="45"/>
      <c r="Y51" s="34"/>
      <c r="Z51" s="39"/>
      <c r="AA51" s="42"/>
      <c r="AB51" s="43"/>
      <c r="AC51" s="44"/>
      <c r="AD51" s="43"/>
      <c r="AE51" s="45"/>
      <c r="AG51" s="34"/>
      <c r="AH51" s="39"/>
      <c r="AI51" s="42"/>
      <c r="AJ51" s="43"/>
      <c r="AK51" s="44"/>
      <c r="AL51" s="43"/>
      <c r="AM51" s="45"/>
      <c r="AO51" s="34"/>
      <c r="AP51" s="39"/>
      <c r="AQ51" s="42"/>
      <c r="AR51" s="43"/>
      <c r="AS51" s="44"/>
      <c r="AT51" s="43"/>
      <c r="AU51" s="45"/>
      <c r="AW51" s="34"/>
      <c r="AX51" s="39"/>
      <c r="AY51" s="42"/>
      <c r="AZ51" s="43"/>
      <c r="BA51" s="44"/>
      <c r="BB51" s="43"/>
      <c r="BC51" s="45"/>
    </row>
    <row r="52" spans="1:63" s="48" customFormat="1">
      <c r="A52" s="47">
        <v>0.85416666666666663</v>
      </c>
      <c r="B52" s="23" t="s">
        <v>79</v>
      </c>
      <c r="C52" s="28" t="s">
        <v>80</v>
      </c>
      <c r="D52" s="31">
        <v>44.4</v>
      </c>
      <c r="E52" s="32">
        <f>4.6*4</f>
        <v>18.399999999999999</v>
      </c>
      <c r="F52" s="31">
        <v>1.2</v>
      </c>
      <c r="G52" s="40">
        <f t="shared" ref="G52:G53" si="27">SUM((D52*4)+(E52*4)+(F52*9))</f>
        <v>262</v>
      </c>
      <c r="I52" s="47">
        <v>0.85416666666666663</v>
      </c>
      <c r="J52" s="23" t="s">
        <v>79</v>
      </c>
      <c r="K52" s="28" t="s">
        <v>80</v>
      </c>
      <c r="L52" s="31">
        <v>44.4</v>
      </c>
      <c r="M52" s="32">
        <f>4.6*4</f>
        <v>18.399999999999999</v>
      </c>
      <c r="N52" s="31">
        <v>1.2</v>
      </c>
      <c r="O52" s="40">
        <f t="shared" si="20"/>
        <v>262</v>
      </c>
      <c r="Q52" s="47">
        <v>0.85416666666666663</v>
      </c>
      <c r="R52" s="23" t="s">
        <v>79</v>
      </c>
      <c r="S52" s="28" t="s">
        <v>80</v>
      </c>
      <c r="T52" s="31">
        <v>44.4</v>
      </c>
      <c r="U52" s="32">
        <f>4.6*4</f>
        <v>18.399999999999999</v>
      </c>
      <c r="V52" s="31">
        <v>1.2</v>
      </c>
      <c r="W52" s="40">
        <f t="shared" ref="W52:W53" si="28">SUM((T52*4)+(U52*4)+(V52*9))</f>
        <v>262</v>
      </c>
      <c r="Y52" s="47">
        <v>0.85416666666666663</v>
      </c>
      <c r="Z52" s="23" t="s">
        <v>79</v>
      </c>
      <c r="AA52" s="28" t="s">
        <v>80</v>
      </c>
      <c r="AB52" s="31">
        <v>44.4</v>
      </c>
      <c r="AC52" s="32">
        <f>4.6*4</f>
        <v>18.399999999999999</v>
      </c>
      <c r="AD52" s="31">
        <v>1.2</v>
      </c>
      <c r="AE52" s="40">
        <f t="shared" ref="AE52:AE53" si="29">SUM((AB52*4)+(AC52*4)+(AD52*9))</f>
        <v>262</v>
      </c>
      <c r="AG52" s="47">
        <v>0.85416666666666663</v>
      </c>
      <c r="AH52" s="23" t="s">
        <v>79</v>
      </c>
      <c r="AI52" s="28" t="s">
        <v>80</v>
      </c>
      <c r="AJ52" s="31">
        <v>44.4</v>
      </c>
      <c r="AK52" s="32">
        <f>4.6*4</f>
        <v>18.399999999999999</v>
      </c>
      <c r="AL52" s="31">
        <v>1.2</v>
      </c>
      <c r="AM52" s="40">
        <f t="shared" ref="AM52:AM53" si="30">SUM((AJ52*4)+(AK52*4)+(AL52*9))</f>
        <v>262</v>
      </c>
      <c r="AO52" s="47">
        <v>0.85416666666666663</v>
      </c>
      <c r="AP52" s="23" t="s">
        <v>79</v>
      </c>
      <c r="AQ52" s="28" t="s">
        <v>80</v>
      </c>
      <c r="AR52" s="31">
        <v>44.4</v>
      </c>
      <c r="AS52" s="32">
        <f>4.6*4</f>
        <v>18.399999999999999</v>
      </c>
      <c r="AT52" s="31">
        <v>1.2</v>
      </c>
      <c r="AU52" s="40">
        <f t="shared" ref="AU52:AU53" si="31">SUM((AR52*4)+(AS52*4)+(AT52*9))</f>
        <v>262</v>
      </c>
      <c r="AW52" s="47">
        <v>0.85416666666666663</v>
      </c>
      <c r="AX52" s="23" t="s">
        <v>79</v>
      </c>
      <c r="AY52" s="28" t="s">
        <v>80</v>
      </c>
      <c r="AZ52" s="31">
        <v>44.4</v>
      </c>
      <c r="BA52" s="32">
        <f>4.6*4</f>
        <v>18.399999999999999</v>
      </c>
      <c r="BB52" s="31">
        <v>1.2</v>
      </c>
      <c r="BC52" s="40">
        <f t="shared" ref="BC52:BC53" si="32">SUM((AZ52*4)+(BA52*4)+(BB52*9))</f>
        <v>262</v>
      </c>
    </row>
    <row r="53" spans="1:63" s="48" customFormat="1">
      <c r="A53" s="49" t="s">
        <v>35</v>
      </c>
      <c r="B53" s="35" t="s">
        <v>81</v>
      </c>
      <c r="C53" s="24" t="s">
        <v>82</v>
      </c>
      <c r="D53" s="25">
        <v>3.26</v>
      </c>
      <c r="E53" s="26">
        <v>3.46</v>
      </c>
      <c r="F53" s="25">
        <v>10.9</v>
      </c>
      <c r="G53" s="40">
        <f t="shared" si="27"/>
        <v>124.98</v>
      </c>
      <c r="I53" s="49" t="s">
        <v>35</v>
      </c>
      <c r="J53" s="23" t="s">
        <v>83</v>
      </c>
      <c r="K53" s="28" t="s">
        <v>84</v>
      </c>
      <c r="L53" s="31">
        <v>0.125</v>
      </c>
      <c r="M53" s="32">
        <v>14.5</v>
      </c>
      <c r="N53" s="31">
        <v>0.1</v>
      </c>
      <c r="O53" s="40">
        <f t="shared" si="20"/>
        <v>59.4</v>
      </c>
      <c r="Q53" s="49" t="s">
        <v>35</v>
      </c>
      <c r="R53" s="23" t="s">
        <v>83</v>
      </c>
      <c r="S53" s="28" t="s">
        <v>84</v>
      </c>
      <c r="T53" s="31">
        <v>0.125</v>
      </c>
      <c r="U53" s="32">
        <v>14.5</v>
      </c>
      <c r="V53" s="31">
        <v>0.1</v>
      </c>
      <c r="W53" s="40">
        <f t="shared" si="28"/>
        <v>59.4</v>
      </c>
      <c r="Y53" s="49" t="s">
        <v>35</v>
      </c>
      <c r="Z53" s="23" t="s">
        <v>83</v>
      </c>
      <c r="AA53" s="28" t="s">
        <v>84</v>
      </c>
      <c r="AB53" s="31">
        <v>0.125</v>
      </c>
      <c r="AC53" s="32">
        <v>14.5</v>
      </c>
      <c r="AD53" s="31">
        <v>0.1</v>
      </c>
      <c r="AE53" s="40">
        <f t="shared" si="29"/>
        <v>59.4</v>
      </c>
      <c r="AG53" s="49" t="s">
        <v>35</v>
      </c>
      <c r="AH53" s="23" t="s">
        <v>83</v>
      </c>
      <c r="AI53" s="28" t="s">
        <v>84</v>
      </c>
      <c r="AJ53" s="31">
        <v>0.125</v>
      </c>
      <c r="AK53" s="32">
        <v>14.5</v>
      </c>
      <c r="AL53" s="31">
        <v>0.1</v>
      </c>
      <c r="AM53" s="40">
        <f t="shared" si="30"/>
        <v>59.4</v>
      </c>
      <c r="AO53" s="49" t="s">
        <v>35</v>
      </c>
      <c r="AP53" s="23" t="s">
        <v>83</v>
      </c>
      <c r="AQ53" s="28" t="s">
        <v>84</v>
      </c>
      <c r="AR53" s="31">
        <v>0.125</v>
      </c>
      <c r="AS53" s="32">
        <v>14.5</v>
      </c>
      <c r="AT53" s="31">
        <v>0.1</v>
      </c>
      <c r="AU53" s="40">
        <f t="shared" si="31"/>
        <v>59.4</v>
      </c>
      <c r="AW53" s="49" t="s">
        <v>35</v>
      </c>
      <c r="AX53" s="23" t="s">
        <v>83</v>
      </c>
      <c r="AY53" s="28" t="s">
        <v>84</v>
      </c>
      <c r="AZ53" s="31">
        <v>0.125</v>
      </c>
      <c r="BA53" s="32">
        <v>14.5</v>
      </c>
      <c r="BB53" s="31">
        <v>0.1</v>
      </c>
      <c r="BC53" s="40">
        <f t="shared" si="32"/>
        <v>59.4</v>
      </c>
    </row>
    <row r="54" spans="1:63" s="48" customFormat="1">
      <c r="A54" s="49"/>
      <c r="B54" s="35"/>
      <c r="C54" s="24"/>
      <c r="D54" s="25"/>
      <c r="E54" s="26"/>
      <c r="F54" s="25"/>
      <c r="G54" s="40"/>
      <c r="I54" s="49"/>
      <c r="J54" s="23"/>
      <c r="K54" s="28"/>
      <c r="L54" s="31"/>
      <c r="M54" s="32"/>
      <c r="N54" s="31"/>
      <c r="O54" s="40"/>
      <c r="Q54" s="49"/>
      <c r="R54" s="23"/>
      <c r="S54" s="28"/>
      <c r="T54" s="31"/>
      <c r="U54" s="32"/>
      <c r="V54" s="31"/>
      <c r="W54" s="40"/>
      <c r="Y54" s="49"/>
      <c r="Z54" s="23"/>
      <c r="AA54" s="28"/>
      <c r="AB54" s="31"/>
      <c r="AC54" s="32"/>
      <c r="AD54" s="31"/>
      <c r="AE54" s="40"/>
      <c r="AG54" s="49"/>
      <c r="AH54" s="23"/>
      <c r="AI54" s="28"/>
      <c r="AJ54" s="31"/>
      <c r="AK54" s="32"/>
      <c r="AL54" s="31"/>
      <c r="AM54" s="40"/>
      <c r="AO54" s="49"/>
      <c r="AP54" s="23"/>
      <c r="AQ54" s="28"/>
      <c r="AR54" s="31"/>
      <c r="AS54" s="32"/>
      <c r="AT54" s="31"/>
      <c r="AU54" s="40"/>
      <c r="AW54" s="49"/>
      <c r="AX54" s="23"/>
      <c r="AY54" s="28"/>
      <c r="AZ54" s="31"/>
      <c r="BA54" s="32"/>
      <c r="BB54" s="31"/>
      <c r="BC54" s="40"/>
    </row>
    <row r="55" spans="1:63">
      <c r="A55" s="50"/>
      <c r="B55" s="51"/>
      <c r="C55" s="52"/>
      <c r="D55" s="53">
        <f>SUM(D16:D53)</f>
        <v>147.74999999999997</v>
      </c>
      <c r="E55" s="54">
        <f>SUM(E16:E53)</f>
        <v>335.67499999999995</v>
      </c>
      <c r="F55" s="53">
        <f>SUM(F16:F53)</f>
        <v>48.454999999999998</v>
      </c>
      <c r="G55" s="55">
        <f>SUM((D55*4)+(E55*4)+(F55*9))</f>
        <v>2369.7949999999996</v>
      </c>
      <c r="H55" s="56"/>
      <c r="I55" s="50"/>
      <c r="J55" s="51"/>
      <c r="K55" s="52"/>
      <c r="L55" s="53">
        <f>SUM(L16:L53)</f>
        <v>159.52499999999998</v>
      </c>
      <c r="M55" s="54">
        <f>SUM(M16:M53)</f>
        <v>237.85000000000002</v>
      </c>
      <c r="N55" s="53">
        <f>SUM(N16:N53)</f>
        <v>62.390000000000008</v>
      </c>
      <c r="O55" s="55">
        <f>SUM((L55*4)+(M55*4)+(N55*9))</f>
        <v>2151.0100000000002</v>
      </c>
      <c r="Q55" s="50"/>
      <c r="R55" s="51"/>
      <c r="S55" s="52"/>
      <c r="T55" s="53">
        <f>SUM(T16:T53)</f>
        <v>167.22499999999999</v>
      </c>
      <c r="U55" s="54">
        <f>SUM(U16:U53)</f>
        <v>284.25</v>
      </c>
      <c r="V55" s="53">
        <f>SUM(V16:V53)</f>
        <v>60.84</v>
      </c>
      <c r="W55" s="55">
        <f>SUM((T55*4)+(U55*4)+(V55*9))</f>
        <v>2353.46</v>
      </c>
      <c r="Y55" s="50"/>
      <c r="Z55" s="51"/>
      <c r="AA55" s="52"/>
      <c r="AB55" s="53">
        <f>SUM(AB16:AB53)</f>
        <v>167.22499999999999</v>
      </c>
      <c r="AC55" s="54">
        <f>SUM(AC16:AC53)</f>
        <v>284.25</v>
      </c>
      <c r="AD55" s="53">
        <f>SUM(AD16:AD53)</f>
        <v>60.84</v>
      </c>
      <c r="AE55" s="55">
        <f>SUM((AB55*4)+(AC55*4)+(AD55*9))</f>
        <v>2353.46</v>
      </c>
      <c r="AG55" s="50"/>
      <c r="AH55" s="51"/>
      <c r="AI55" s="52"/>
      <c r="AJ55" s="53">
        <f>SUM(AJ16:AJ53)</f>
        <v>167.22499999999999</v>
      </c>
      <c r="AK55" s="54">
        <f>SUM(AK16:AK53)</f>
        <v>284.25</v>
      </c>
      <c r="AL55" s="53">
        <f>SUM(AL16:AL53)</f>
        <v>60.84</v>
      </c>
      <c r="AM55" s="55">
        <f>SUM((AJ55*4)+(AK55*4)+(AL55*9))</f>
        <v>2353.46</v>
      </c>
      <c r="AO55" s="50"/>
      <c r="AP55" s="51"/>
      <c r="AQ55" s="52"/>
      <c r="AR55" s="53">
        <f>SUM(AR16:AR53)</f>
        <v>167.22499999999999</v>
      </c>
      <c r="AS55" s="54">
        <f>SUM(AS16:AS53)</f>
        <v>284.25</v>
      </c>
      <c r="AT55" s="53">
        <f>SUM(AT16:AT53)</f>
        <v>60.84</v>
      </c>
      <c r="AU55" s="55">
        <f>SUM((AR55*4)+(AS55*4)+(AT55*9))</f>
        <v>2353.46</v>
      </c>
      <c r="AW55" s="50"/>
      <c r="AX55" s="51"/>
      <c r="AY55" s="52"/>
      <c r="AZ55" s="53">
        <f>SUM(AZ16:AZ53)</f>
        <v>167.22499999999999</v>
      </c>
      <c r="BA55" s="54">
        <f>SUM(BA16:BA53)</f>
        <v>284.25</v>
      </c>
      <c r="BB55" s="53">
        <f>SUM(BB16:BB53)</f>
        <v>60.84</v>
      </c>
      <c r="BC55" s="55">
        <f>SUM((AZ55*4)+(BA55*4)+(BB55*9))</f>
        <v>2353.46</v>
      </c>
    </row>
    <row r="56" spans="1:63" ht="15.75" thickBot="1">
      <c r="A56" s="57"/>
      <c r="B56" s="58"/>
      <c r="C56" s="59"/>
      <c r="D56" s="60">
        <f>SUM((D55*4)/(G55/100))</f>
        <v>24.938866020056587</v>
      </c>
      <c r="E56" s="61">
        <f>SUM((E55*4.2)/(G55/100))</f>
        <v>59.491854780687788</v>
      </c>
      <c r="F56" s="60">
        <f>SUM((F55*9)/(G55/100))</f>
        <v>18.40222466500267</v>
      </c>
      <c r="G56" s="62"/>
      <c r="I56" s="57"/>
      <c r="J56" s="58"/>
      <c r="K56" s="59"/>
      <c r="L56" s="60">
        <f>SUM((L55*4)/(O55/100))</f>
        <v>29.665134053305184</v>
      </c>
      <c r="M56" s="61">
        <f>SUM((M55*4.2)/(O55/100))</f>
        <v>46.441904035778542</v>
      </c>
      <c r="N56" s="60">
        <f>SUM((N55*9)/(O55/100))</f>
        <v>26.104481150715248</v>
      </c>
      <c r="O56" s="62"/>
      <c r="Q56" s="57"/>
      <c r="R56" s="58"/>
      <c r="S56" s="59"/>
      <c r="T56" s="60">
        <f>SUM((T55*4)/(W55/100))</f>
        <v>28.421982952758913</v>
      </c>
      <c r="U56" s="61">
        <f>SUM((U55*4.2)/(W55/100))</f>
        <v>50.727439599568299</v>
      </c>
      <c r="V56" s="60">
        <f>SUM((V55*9)/(W55/100))</f>
        <v>23.266169809556995</v>
      </c>
      <c r="W56" s="62"/>
      <c r="Y56" s="57"/>
      <c r="Z56" s="58"/>
      <c r="AA56" s="59"/>
      <c r="AB56" s="60">
        <f>SUM((AB55*4)/(AE55/100))</f>
        <v>28.421982952758913</v>
      </c>
      <c r="AC56" s="61">
        <f>SUM((AC55*4.2)/(AE55/100))</f>
        <v>50.727439599568299</v>
      </c>
      <c r="AD56" s="60">
        <f>SUM((AD55*9)/(AE55/100))</f>
        <v>23.266169809556995</v>
      </c>
      <c r="AE56" s="62"/>
      <c r="AG56" s="57"/>
      <c r="AH56" s="58"/>
      <c r="AI56" s="59"/>
      <c r="AJ56" s="60">
        <f>SUM((AJ55*4)/(AM55/100))</f>
        <v>28.421982952758913</v>
      </c>
      <c r="AK56" s="61">
        <f>SUM((AK55*4.2)/(AM55/100))</f>
        <v>50.727439599568299</v>
      </c>
      <c r="AL56" s="60">
        <f>SUM((AL55*9)/(AM55/100))</f>
        <v>23.266169809556995</v>
      </c>
      <c r="AM56" s="62"/>
      <c r="AO56" s="57"/>
      <c r="AP56" s="58"/>
      <c r="AQ56" s="59"/>
      <c r="AR56" s="60">
        <f>SUM((AR55*4)/(AU55/100))</f>
        <v>28.421982952758913</v>
      </c>
      <c r="AS56" s="61">
        <f>SUM((AS55*4.2)/(AU55/100))</f>
        <v>50.727439599568299</v>
      </c>
      <c r="AT56" s="60">
        <f>SUM((AT55*9)/(AU55/100))</f>
        <v>23.266169809556995</v>
      </c>
      <c r="AU56" s="62"/>
      <c r="AW56" s="57"/>
      <c r="AX56" s="58"/>
      <c r="AY56" s="59"/>
      <c r="AZ56" s="60">
        <f>SUM((AZ55*4)/(BC55/100))</f>
        <v>28.421982952758913</v>
      </c>
      <c r="BA56" s="61">
        <f>SUM((BA55*4.2)/(BC55/100))</f>
        <v>50.727439599568299</v>
      </c>
      <c r="BB56" s="60">
        <f>SUM((BB55*9)/(BC55/100))</f>
        <v>23.266169809556995</v>
      </c>
      <c r="BC56" s="62"/>
    </row>
    <row r="57" spans="1:63">
      <c r="C57" s="63"/>
      <c r="D57" s="56">
        <f>D55/70</f>
        <v>2.1107142857142853</v>
      </c>
    </row>
    <row r="58" spans="1:63">
      <c r="A58" s="64"/>
    </row>
    <row r="59" spans="1:63" s="64" customFormat="1" ht="15.75" thickBot="1">
      <c r="A59" s="64" t="s">
        <v>85</v>
      </c>
      <c r="I59" s="64" t="s">
        <v>19</v>
      </c>
      <c r="Q59" s="64" t="s">
        <v>20</v>
      </c>
      <c r="Y59" s="64" t="s">
        <v>21</v>
      </c>
      <c r="AG59" s="64" t="s">
        <v>22</v>
      </c>
      <c r="AO59" s="64" t="s">
        <v>23</v>
      </c>
      <c r="AW59" s="64" t="s">
        <v>24</v>
      </c>
    </row>
    <row r="60" spans="1:63" ht="15.75" thickBot="1">
      <c r="A60" s="65" t="s">
        <v>25</v>
      </c>
      <c r="B60" s="66"/>
      <c r="C60" s="67"/>
      <c r="D60" s="68" t="s">
        <v>26</v>
      </c>
      <c r="E60" s="69" t="s">
        <v>27</v>
      </c>
      <c r="F60" s="68" t="s">
        <v>28</v>
      </c>
      <c r="G60" s="70" t="s">
        <v>29</v>
      </c>
      <c r="I60" s="65" t="s">
        <v>25</v>
      </c>
      <c r="J60" s="66"/>
      <c r="K60" s="67"/>
      <c r="L60" s="68" t="s">
        <v>26</v>
      </c>
      <c r="M60" s="69" t="s">
        <v>27</v>
      </c>
      <c r="N60" s="68" t="s">
        <v>28</v>
      </c>
      <c r="O60" s="70" t="s">
        <v>29</v>
      </c>
      <c r="Q60" s="65" t="s">
        <v>25</v>
      </c>
      <c r="R60" s="66"/>
      <c r="S60" s="67"/>
      <c r="T60" s="68" t="s">
        <v>26</v>
      </c>
      <c r="U60" s="69" t="s">
        <v>27</v>
      </c>
      <c r="V60" s="68" t="s">
        <v>28</v>
      </c>
      <c r="W60" s="70" t="s">
        <v>29</v>
      </c>
      <c r="Y60" s="65" t="s">
        <v>25</v>
      </c>
      <c r="Z60" s="66"/>
      <c r="AA60" s="67"/>
      <c r="AB60" s="68" t="s">
        <v>26</v>
      </c>
      <c r="AC60" s="69" t="s">
        <v>27</v>
      </c>
      <c r="AD60" s="68" t="s">
        <v>28</v>
      </c>
      <c r="AE60" s="70" t="s">
        <v>29</v>
      </c>
      <c r="AG60" s="65" t="s">
        <v>25</v>
      </c>
      <c r="AH60" s="66"/>
      <c r="AI60" s="67"/>
      <c r="AJ60" s="68" t="s">
        <v>26</v>
      </c>
      <c r="AK60" s="69" t="s">
        <v>27</v>
      </c>
      <c r="AL60" s="68" t="s">
        <v>28</v>
      </c>
      <c r="AM60" s="70" t="s">
        <v>29</v>
      </c>
      <c r="AO60" s="65" t="s">
        <v>25</v>
      </c>
      <c r="AP60" s="66"/>
      <c r="AQ60" s="67"/>
      <c r="AR60" s="68" t="s">
        <v>26</v>
      </c>
      <c r="AS60" s="69" t="s">
        <v>27</v>
      </c>
      <c r="AT60" s="68" t="s">
        <v>28</v>
      </c>
      <c r="AU60" s="70" t="s">
        <v>29</v>
      </c>
      <c r="AW60" s="65" t="s">
        <v>25</v>
      </c>
      <c r="AX60" s="66"/>
      <c r="AY60" s="67"/>
      <c r="AZ60" s="68" t="s">
        <v>26</v>
      </c>
      <c r="BA60" s="69" t="s">
        <v>27</v>
      </c>
      <c r="BB60" s="68" t="s">
        <v>28</v>
      </c>
      <c r="BC60" s="70" t="s">
        <v>29</v>
      </c>
    </row>
    <row r="61" spans="1:63">
      <c r="A61" s="15">
        <v>0.375</v>
      </c>
      <c r="B61" s="16" t="s">
        <v>31</v>
      </c>
      <c r="C61" s="17" t="s">
        <v>32</v>
      </c>
      <c r="D61" s="18">
        <v>13.72</v>
      </c>
      <c r="E61" s="19">
        <v>19.37</v>
      </c>
      <c r="F61" s="18">
        <v>1.2</v>
      </c>
      <c r="G61" s="20">
        <f>SUM((D61*4)+(E61*4)+(F61*9))</f>
        <v>143.16000000000003</v>
      </c>
      <c r="I61" s="15">
        <v>0.39583333333333331</v>
      </c>
      <c r="J61" s="21" t="s">
        <v>33</v>
      </c>
      <c r="K61" s="17" t="s">
        <v>34</v>
      </c>
      <c r="L61" s="18">
        <v>17.5</v>
      </c>
      <c r="M61" s="19">
        <v>25</v>
      </c>
      <c r="N61" s="18">
        <v>7.5</v>
      </c>
      <c r="O61" s="20">
        <f>SUM((L61*4)+(M61*4)+(N61*9))</f>
        <v>237.5</v>
      </c>
      <c r="Q61" s="15">
        <v>0.39583333333333331</v>
      </c>
      <c r="R61" s="21" t="s">
        <v>33</v>
      </c>
      <c r="S61" s="17" t="s">
        <v>34</v>
      </c>
      <c r="T61" s="18">
        <v>17.5</v>
      </c>
      <c r="U61" s="19">
        <v>25</v>
      </c>
      <c r="V61" s="18">
        <v>7.5</v>
      </c>
      <c r="W61" s="20">
        <f>SUM((T61*4)+(U61*4)+(V61*9))</f>
        <v>237.5</v>
      </c>
      <c r="Y61" s="15">
        <v>0.39583333333333331</v>
      </c>
      <c r="Z61" s="21" t="s">
        <v>33</v>
      </c>
      <c r="AA61" s="17" t="s">
        <v>34</v>
      </c>
      <c r="AB61" s="18">
        <v>17.5</v>
      </c>
      <c r="AC61" s="19">
        <v>25</v>
      </c>
      <c r="AD61" s="18">
        <v>7.5</v>
      </c>
      <c r="AE61" s="20">
        <f>SUM((AB61*4)+(AC61*4)+(AD61*9))</f>
        <v>237.5</v>
      </c>
      <c r="AG61" s="15">
        <v>0.39583333333333331</v>
      </c>
      <c r="AH61" s="21" t="s">
        <v>33</v>
      </c>
      <c r="AI61" s="17" t="s">
        <v>34</v>
      </c>
      <c r="AJ61" s="18">
        <v>17.5</v>
      </c>
      <c r="AK61" s="19">
        <v>25</v>
      </c>
      <c r="AL61" s="18">
        <v>7.5</v>
      </c>
      <c r="AM61" s="20">
        <f>SUM((AJ61*4)+(AK61*4)+(AL61*9))</f>
        <v>237.5</v>
      </c>
      <c r="AO61" s="15">
        <v>0.39583333333333331</v>
      </c>
      <c r="AP61" s="21" t="s">
        <v>33</v>
      </c>
      <c r="AQ61" s="17" t="s">
        <v>34</v>
      </c>
      <c r="AR61" s="18">
        <v>17.5</v>
      </c>
      <c r="AS61" s="19">
        <v>25</v>
      </c>
      <c r="AT61" s="18">
        <v>7.5</v>
      </c>
      <c r="AU61" s="20">
        <f>SUM((AR61*4)+(AS61*4)+(AT61*9))</f>
        <v>237.5</v>
      </c>
      <c r="AW61" s="15">
        <v>0.39583333333333331</v>
      </c>
      <c r="AX61" s="21" t="s">
        <v>33</v>
      </c>
      <c r="AY61" s="17" t="s">
        <v>34</v>
      </c>
      <c r="AZ61" s="18">
        <v>17.5</v>
      </c>
      <c r="BA61" s="19">
        <v>25</v>
      </c>
      <c r="BB61" s="18">
        <v>7.5</v>
      </c>
      <c r="BC61" s="20">
        <f>SUM((AZ61*4)+(BA61*4)+(BB61*9))</f>
        <v>237.5</v>
      </c>
    </row>
    <row r="62" spans="1:63">
      <c r="A62" s="22" t="s">
        <v>52</v>
      </c>
      <c r="B62" s="23" t="s">
        <v>36</v>
      </c>
      <c r="C62" s="24" t="s">
        <v>37</v>
      </c>
      <c r="D62" s="25">
        <v>6.2</v>
      </c>
      <c r="E62" s="26">
        <v>32.1</v>
      </c>
      <c r="F62" s="25">
        <v>1.05</v>
      </c>
      <c r="G62" s="20">
        <f t="shared" ref="G62:G96" si="33">SUM((D62*4)+(E62*4)+(F62*9))</f>
        <v>162.65</v>
      </c>
      <c r="I62" s="22" t="s">
        <v>52</v>
      </c>
      <c r="J62" s="27" t="s">
        <v>38</v>
      </c>
      <c r="K62" s="24" t="s">
        <v>37</v>
      </c>
      <c r="L62" s="25">
        <v>12.4</v>
      </c>
      <c r="M62" s="26">
        <v>64.2</v>
      </c>
      <c r="N62" s="25">
        <v>2.1</v>
      </c>
      <c r="O62" s="20">
        <f t="shared" ref="O62" si="34">SUM((L62*4)+(M62*4)+(N62*9))</f>
        <v>325.3</v>
      </c>
      <c r="Q62" s="22" t="s">
        <v>52</v>
      </c>
      <c r="R62" s="27" t="s">
        <v>38</v>
      </c>
      <c r="S62" s="24" t="s">
        <v>37</v>
      </c>
      <c r="T62" s="25">
        <v>12.4</v>
      </c>
      <c r="U62" s="26">
        <v>64.2</v>
      </c>
      <c r="V62" s="25">
        <v>2.1</v>
      </c>
      <c r="W62" s="20">
        <f t="shared" ref="W62" si="35">SUM((T62*4)+(U62*4)+(V62*9))</f>
        <v>325.3</v>
      </c>
      <c r="Y62" s="22" t="s">
        <v>52</v>
      </c>
      <c r="Z62" s="27" t="s">
        <v>38</v>
      </c>
      <c r="AA62" s="24" t="s">
        <v>37</v>
      </c>
      <c r="AB62" s="25">
        <v>12.4</v>
      </c>
      <c r="AC62" s="26">
        <v>64.2</v>
      </c>
      <c r="AD62" s="25">
        <v>2.1</v>
      </c>
      <c r="AE62" s="20">
        <f t="shared" ref="AE62" si="36">SUM((AB62*4)+(AC62*4)+(AD62*9))</f>
        <v>325.3</v>
      </c>
      <c r="AG62" s="22" t="s">
        <v>52</v>
      </c>
      <c r="AH62" s="27" t="s">
        <v>38</v>
      </c>
      <c r="AI62" s="24" t="s">
        <v>37</v>
      </c>
      <c r="AJ62" s="25">
        <v>12.4</v>
      </c>
      <c r="AK62" s="26">
        <v>64.2</v>
      </c>
      <c r="AL62" s="25">
        <v>2.1</v>
      </c>
      <c r="AM62" s="20">
        <f t="shared" ref="AM62" si="37">SUM((AJ62*4)+(AK62*4)+(AL62*9))</f>
        <v>325.3</v>
      </c>
      <c r="AO62" s="22" t="s">
        <v>52</v>
      </c>
      <c r="AP62" s="27" t="s">
        <v>38</v>
      </c>
      <c r="AQ62" s="24" t="s">
        <v>37</v>
      </c>
      <c r="AR62" s="25">
        <v>12.4</v>
      </c>
      <c r="AS62" s="26">
        <v>64.2</v>
      </c>
      <c r="AT62" s="25">
        <v>2.1</v>
      </c>
      <c r="AU62" s="20">
        <f t="shared" ref="AU62" si="38">SUM((AR62*4)+(AS62*4)+(AT62*9))</f>
        <v>325.3</v>
      </c>
      <c r="AW62" s="22" t="s">
        <v>52</v>
      </c>
      <c r="AX62" s="27" t="s">
        <v>38</v>
      </c>
      <c r="AY62" s="24" t="s">
        <v>37</v>
      </c>
      <c r="AZ62" s="25">
        <v>12.4</v>
      </c>
      <c r="BA62" s="26">
        <v>64.2</v>
      </c>
      <c r="BB62" s="25">
        <v>2.1</v>
      </c>
      <c r="BC62" s="20">
        <f t="shared" ref="BC62" si="39">SUM((AZ62*4)+(BA62*4)+(BB62*9))</f>
        <v>325.3</v>
      </c>
    </row>
    <row r="63" spans="1:63">
      <c r="A63" s="29"/>
      <c r="B63" s="23" t="s">
        <v>39</v>
      </c>
      <c r="C63" s="28" t="s">
        <v>40</v>
      </c>
      <c r="D63" s="25">
        <v>1.2</v>
      </c>
      <c r="E63" s="26">
        <v>18.8</v>
      </c>
      <c r="F63" s="25">
        <v>0.2</v>
      </c>
      <c r="G63" s="20">
        <f t="shared" si="33"/>
        <v>81.8</v>
      </c>
      <c r="I63" s="29"/>
      <c r="J63" s="27"/>
      <c r="K63" s="24"/>
      <c r="L63" s="25"/>
      <c r="M63" s="26"/>
      <c r="N63" s="25"/>
      <c r="O63" s="20"/>
      <c r="Q63" s="29"/>
      <c r="R63" s="27"/>
      <c r="S63" s="24"/>
      <c r="T63" s="25"/>
      <c r="U63" s="26"/>
      <c r="V63" s="25"/>
      <c r="W63" s="20"/>
      <c r="Y63" s="29"/>
      <c r="Z63" s="27"/>
      <c r="AA63" s="24"/>
      <c r="AB63" s="25"/>
      <c r="AC63" s="26"/>
      <c r="AD63" s="25"/>
      <c r="AE63" s="20"/>
      <c r="AG63" s="29"/>
      <c r="AH63" s="27"/>
      <c r="AI63" s="24"/>
      <c r="AJ63" s="25"/>
      <c r="AK63" s="26"/>
      <c r="AL63" s="25"/>
      <c r="AM63" s="20"/>
      <c r="AO63" s="29"/>
      <c r="AP63" s="27"/>
      <c r="AQ63" s="24"/>
      <c r="AR63" s="25"/>
      <c r="AS63" s="26"/>
      <c r="AT63" s="25"/>
      <c r="AU63" s="20"/>
      <c r="AW63" s="29"/>
      <c r="AX63" s="27"/>
      <c r="AY63" s="24"/>
      <c r="AZ63" s="25"/>
      <c r="BA63" s="26"/>
      <c r="BB63" s="25"/>
      <c r="BC63" s="20"/>
    </row>
    <row r="64" spans="1:63">
      <c r="A64" s="29"/>
      <c r="B64" s="23"/>
      <c r="C64" s="28"/>
      <c r="D64" s="25"/>
      <c r="E64" s="26"/>
      <c r="F64" s="25"/>
      <c r="G64" s="20"/>
      <c r="I64" s="29"/>
      <c r="J64" s="27"/>
      <c r="K64" s="24"/>
      <c r="L64" s="25"/>
      <c r="M64" s="26"/>
      <c r="N64" s="25"/>
      <c r="O64" s="20"/>
      <c r="Q64" s="29"/>
      <c r="R64" s="27"/>
      <c r="S64" s="24"/>
      <c r="T64" s="25"/>
      <c r="U64" s="26"/>
      <c r="V64" s="25"/>
      <c r="W64" s="20"/>
      <c r="Y64" s="29"/>
      <c r="Z64" s="27"/>
      <c r="AA64" s="24"/>
      <c r="AB64" s="25"/>
      <c r="AC64" s="26"/>
      <c r="AD64" s="25"/>
      <c r="AE64" s="20"/>
      <c r="AG64" s="29"/>
      <c r="AH64" s="27"/>
      <c r="AI64" s="24"/>
      <c r="AJ64" s="25"/>
      <c r="AK64" s="26"/>
      <c r="AL64" s="25"/>
      <c r="AM64" s="20"/>
      <c r="AO64" s="29"/>
      <c r="AP64" s="27"/>
      <c r="AQ64" s="24"/>
      <c r="AR64" s="25"/>
      <c r="AS64" s="26"/>
      <c r="AT64" s="25"/>
      <c r="AU64" s="20"/>
      <c r="AW64" s="29"/>
      <c r="AX64" s="27"/>
      <c r="AY64" s="24"/>
      <c r="AZ64" s="25"/>
      <c r="BA64" s="26"/>
      <c r="BB64" s="25"/>
      <c r="BC64" s="20"/>
    </row>
    <row r="65" spans="1:55">
      <c r="A65" s="36" t="s">
        <v>65</v>
      </c>
      <c r="B65" s="37"/>
      <c r="C65" s="37"/>
      <c r="D65" s="37"/>
      <c r="E65" s="37"/>
      <c r="F65" s="37"/>
      <c r="G65" s="38"/>
      <c r="I65" s="29"/>
      <c r="J65" s="27"/>
      <c r="K65" s="24"/>
      <c r="L65" s="25"/>
      <c r="M65" s="26"/>
      <c r="N65" s="25"/>
      <c r="O65" s="20"/>
      <c r="Q65" s="29"/>
      <c r="R65" s="27"/>
      <c r="S65" s="24"/>
      <c r="T65" s="25"/>
      <c r="U65" s="26"/>
      <c r="V65" s="25"/>
      <c r="W65" s="20"/>
      <c r="Y65" s="29"/>
      <c r="Z65" s="27"/>
      <c r="AA65" s="24"/>
      <c r="AB65" s="25"/>
      <c r="AC65" s="26"/>
      <c r="AD65" s="25"/>
      <c r="AE65" s="20"/>
      <c r="AG65" s="29"/>
      <c r="AH65" s="27"/>
      <c r="AI65" s="24"/>
      <c r="AJ65" s="25"/>
      <c r="AK65" s="26"/>
      <c r="AL65" s="25"/>
      <c r="AM65" s="20"/>
      <c r="AO65" s="29"/>
      <c r="AP65" s="27"/>
      <c r="AQ65" s="24"/>
      <c r="AR65" s="25"/>
      <c r="AS65" s="26"/>
      <c r="AT65" s="25"/>
      <c r="AU65" s="20"/>
      <c r="AW65" s="29"/>
      <c r="AX65" s="27"/>
      <c r="AY65" s="24"/>
      <c r="AZ65" s="25"/>
      <c r="BA65" s="26"/>
      <c r="BB65" s="25"/>
      <c r="BC65" s="20"/>
    </row>
    <row r="66" spans="1:55">
      <c r="A66" s="29"/>
      <c r="B66" s="23"/>
      <c r="C66" s="28"/>
      <c r="D66" s="25"/>
      <c r="E66" s="26"/>
      <c r="F66" s="25"/>
      <c r="G66" s="20"/>
      <c r="I66" s="29"/>
      <c r="J66" s="27"/>
      <c r="K66" s="24"/>
      <c r="L66" s="25"/>
      <c r="M66" s="26"/>
      <c r="N66" s="25"/>
      <c r="O66" s="20"/>
      <c r="Q66" s="29"/>
      <c r="R66" s="27"/>
      <c r="S66" s="24"/>
      <c r="T66" s="25"/>
      <c r="U66" s="26"/>
      <c r="V66" s="25"/>
      <c r="W66" s="20"/>
      <c r="Y66" s="29"/>
      <c r="Z66" s="27"/>
      <c r="AA66" s="24"/>
      <c r="AB66" s="25"/>
      <c r="AC66" s="26"/>
      <c r="AD66" s="25"/>
      <c r="AE66" s="20"/>
      <c r="AG66" s="29"/>
      <c r="AH66" s="27"/>
      <c r="AI66" s="24"/>
      <c r="AJ66" s="25"/>
      <c r="AK66" s="26"/>
      <c r="AL66" s="25"/>
      <c r="AM66" s="20"/>
      <c r="AO66" s="29"/>
      <c r="AP66" s="27"/>
      <c r="AQ66" s="24"/>
      <c r="AR66" s="25"/>
      <c r="AS66" s="26"/>
      <c r="AT66" s="25"/>
      <c r="AU66" s="20"/>
      <c r="AW66" s="29"/>
      <c r="AX66" s="27"/>
      <c r="AY66" s="24"/>
      <c r="AZ66" s="25"/>
      <c r="BA66" s="26"/>
      <c r="BB66" s="25"/>
      <c r="BC66" s="20"/>
    </row>
    <row r="67" spans="1:55">
      <c r="A67" s="30">
        <v>0.5</v>
      </c>
      <c r="B67" s="23" t="s">
        <v>41</v>
      </c>
      <c r="C67" s="28" t="s">
        <v>42</v>
      </c>
      <c r="D67" s="25">
        <v>0</v>
      </c>
      <c r="E67" s="26">
        <v>0</v>
      </c>
      <c r="F67" s="25">
        <v>0</v>
      </c>
      <c r="G67" s="20">
        <f t="shared" ref="G67:G72" si="40">SUM((D67*4)+(E67*4)+(F67*9))</f>
        <v>0</v>
      </c>
      <c r="I67" s="30">
        <v>0.5</v>
      </c>
      <c r="J67" s="27" t="s">
        <v>41</v>
      </c>
      <c r="K67" s="28" t="s">
        <v>42</v>
      </c>
      <c r="L67" s="25">
        <v>0</v>
      </c>
      <c r="M67" s="26">
        <v>0</v>
      </c>
      <c r="N67" s="25">
        <v>0</v>
      </c>
      <c r="O67" s="20">
        <f t="shared" ref="O67:O70" si="41">SUM((L67*4)+(M67*4)+(N67*9))</f>
        <v>0</v>
      </c>
      <c r="Q67" s="30">
        <v>0.5</v>
      </c>
      <c r="R67" s="27" t="s">
        <v>41</v>
      </c>
      <c r="S67" s="28" t="s">
        <v>42</v>
      </c>
      <c r="T67" s="25">
        <v>0</v>
      </c>
      <c r="U67" s="26">
        <v>0</v>
      </c>
      <c r="V67" s="25">
        <v>0</v>
      </c>
      <c r="W67" s="20">
        <f t="shared" ref="W67:W70" si="42">SUM((T67*4)+(U67*4)+(V67*9))</f>
        <v>0</v>
      </c>
      <c r="Y67" s="30">
        <v>0.5</v>
      </c>
      <c r="Z67" s="27" t="s">
        <v>41</v>
      </c>
      <c r="AA67" s="28" t="s">
        <v>42</v>
      </c>
      <c r="AB67" s="25">
        <v>0</v>
      </c>
      <c r="AC67" s="26">
        <v>0</v>
      </c>
      <c r="AD67" s="25">
        <v>0</v>
      </c>
      <c r="AE67" s="20">
        <f t="shared" ref="AE67:AE70" si="43">SUM((AB67*4)+(AC67*4)+(AD67*9))</f>
        <v>0</v>
      </c>
      <c r="AG67" s="30">
        <v>0.5</v>
      </c>
      <c r="AH67" s="27" t="s">
        <v>41</v>
      </c>
      <c r="AI67" s="28" t="s">
        <v>42</v>
      </c>
      <c r="AJ67" s="25">
        <v>0</v>
      </c>
      <c r="AK67" s="26">
        <v>0</v>
      </c>
      <c r="AL67" s="25">
        <v>0</v>
      </c>
      <c r="AM67" s="20">
        <f t="shared" ref="AM67:AM70" si="44">SUM((AJ67*4)+(AK67*4)+(AL67*9))</f>
        <v>0</v>
      </c>
      <c r="AO67" s="30">
        <v>0.5</v>
      </c>
      <c r="AP67" s="27" t="s">
        <v>41</v>
      </c>
      <c r="AQ67" s="28" t="s">
        <v>42</v>
      </c>
      <c r="AR67" s="25">
        <v>0</v>
      </c>
      <c r="AS67" s="26">
        <v>0</v>
      </c>
      <c r="AT67" s="25">
        <v>0</v>
      </c>
      <c r="AU67" s="20">
        <f t="shared" ref="AU67:AU70" si="45">SUM((AR67*4)+(AS67*4)+(AT67*9))</f>
        <v>0</v>
      </c>
      <c r="AW67" s="30">
        <v>0.5</v>
      </c>
      <c r="AX67" s="27" t="s">
        <v>41</v>
      </c>
      <c r="AY67" s="28" t="s">
        <v>42</v>
      </c>
      <c r="AZ67" s="25">
        <v>0</v>
      </c>
      <c r="BA67" s="26">
        <v>0</v>
      </c>
      <c r="BB67" s="25">
        <v>0</v>
      </c>
      <c r="BC67" s="20">
        <f t="shared" ref="BC67:BC70" si="46">SUM((AZ67*4)+(BA67*4)+(BB67*9))</f>
        <v>0</v>
      </c>
    </row>
    <row r="68" spans="1:55">
      <c r="A68" s="22" t="s">
        <v>35</v>
      </c>
      <c r="B68" s="23" t="s">
        <v>43</v>
      </c>
      <c r="C68" s="28" t="s">
        <v>44</v>
      </c>
      <c r="D68" s="25">
        <v>0</v>
      </c>
      <c r="E68" s="26">
        <v>0</v>
      </c>
      <c r="F68" s="25">
        <v>1.5</v>
      </c>
      <c r="G68" s="20">
        <f t="shared" si="40"/>
        <v>13.5</v>
      </c>
      <c r="I68" s="30"/>
      <c r="J68" s="27"/>
      <c r="K68" s="28"/>
      <c r="L68" s="25"/>
      <c r="M68" s="26"/>
      <c r="N68" s="25"/>
      <c r="O68" s="20"/>
      <c r="Q68" s="30"/>
      <c r="R68" s="27"/>
      <c r="S68" s="28"/>
      <c r="T68" s="25"/>
      <c r="U68" s="26"/>
      <c r="V68" s="25"/>
      <c r="W68" s="20"/>
      <c r="Y68" s="30"/>
      <c r="Z68" s="27"/>
      <c r="AA68" s="28"/>
      <c r="AB68" s="25"/>
      <c r="AC68" s="26"/>
      <c r="AD68" s="25"/>
      <c r="AE68" s="20"/>
      <c r="AG68" s="30"/>
      <c r="AH68" s="27"/>
      <c r="AI68" s="28"/>
      <c r="AJ68" s="25"/>
      <c r="AK68" s="26"/>
      <c r="AL68" s="25"/>
      <c r="AM68" s="20"/>
      <c r="AO68" s="30"/>
      <c r="AP68" s="27"/>
      <c r="AQ68" s="28"/>
      <c r="AR68" s="25"/>
      <c r="AS68" s="26"/>
      <c r="AT68" s="25"/>
      <c r="AU68" s="20"/>
      <c r="AW68" s="30"/>
      <c r="AX68" s="27"/>
      <c r="AY68" s="28"/>
      <c r="AZ68" s="25"/>
      <c r="BA68" s="26"/>
      <c r="BB68" s="25"/>
      <c r="BC68" s="20"/>
    </row>
    <row r="69" spans="1:55">
      <c r="A69" s="22"/>
      <c r="B69" s="23" t="s">
        <v>36</v>
      </c>
      <c r="C69" s="28" t="s">
        <v>45</v>
      </c>
      <c r="D69" s="25">
        <v>3.5</v>
      </c>
      <c r="E69" s="26">
        <v>39.299999999999997</v>
      </c>
      <c r="F69" s="25">
        <v>0.3</v>
      </c>
      <c r="G69" s="20">
        <f t="shared" si="40"/>
        <v>173.89999999999998</v>
      </c>
      <c r="I69" s="22" t="s">
        <v>35</v>
      </c>
      <c r="J69" s="27" t="s">
        <v>53</v>
      </c>
      <c r="K69" s="28" t="s">
        <v>54</v>
      </c>
      <c r="L69" s="25">
        <f>2.85*3</f>
        <v>8.5500000000000007</v>
      </c>
      <c r="M69" s="26">
        <f>13.5*3</f>
        <v>40.5</v>
      </c>
      <c r="N69" s="25">
        <f>1.03*3</f>
        <v>3.09</v>
      </c>
      <c r="O69" s="20">
        <f t="shared" si="41"/>
        <v>224.01</v>
      </c>
      <c r="Q69" s="22" t="s">
        <v>35</v>
      </c>
      <c r="R69" s="27" t="s">
        <v>53</v>
      </c>
      <c r="S69" s="28" t="s">
        <v>54</v>
      </c>
      <c r="T69" s="25">
        <f>2.85*3</f>
        <v>8.5500000000000007</v>
      </c>
      <c r="U69" s="26">
        <f>13.5*3</f>
        <v>40.5</v>
      </c>
      <c r="V69" s="25">
        <f>1.03*3</f>
        <v>3.09</v>
      </c>
      <c r="W69" s="20">
        <f t="shared" si="42"/>
        <v>224.01</v>
      </c>
      <c r="Y69" s="22" t="s">
        <v>35</v>
      </c>
      <c r="Z69" s="27" t="s">
        <v>53</v>
      </c>
      <c r="AA69" s="28" t="s">
        <v>54</v>
      </c>
      <c r="AB69" s="25">
        <f>2.85*3</f>
        <v>8.5500000000000007</v>
      </c>
      <c r="AC69" s="26">
        <f>13.5*3</f>
        <v>40.5</v>
      </c>
      <c r="AD69" s="25">
        <f>1.03*3</f>
        <v>3.09</v>
      </c>
      <c r="AE69" s="20">
        <f t="shared" si="43"/>
        <v>224.01</v>
      </c>
      <c r="AG69" s="22" t="s">
        <v>35</v>
      </c>
      <c r="AH69" s="27" t="s">
        <v>53</v>
      </c>
      <c r="AI69" s="28" t="s">
        <v>54</v>
      </c>
      <c r="AJ69" s="25">
        <f>2.85*3</f>
        <v>8.5500000000000007</v>
      </c>
      <c r="AK69" s="26">
        <f>13.5*3</f>
        <v>40.5</v>
      </c>
      <c r="AL69" s="25">
        <f>1.03*3</f>
        <v>3.09</v>
      </c>
      <c r="AM69" s="20">
        <f t="shared" si="44"/>
        <v>224.01</v>
      </c>
      <c r="AO69" s="22" t="s">
        <v>35</v>
      </c>
      <c r="AP69" s="27" t="s">
        <v>53</v>
      </c>
      <c r="AQ69" s="28" t="s">
        <v>54</v>
      </c>
      <c r="AR69" s="25">
        <f>2.85*3</f>
        <v>8.5500000000000007</v>
      </c>
      <c r="AS69" s="26">
        <f>13.5*3</f>
        <v>40.5</v>
      </c>
      <c r="AT69" s="25">
        <f>1.03*3</f>
        <v>3.09</v>
      </c>
      <c r="AU69" s="20">
        <f t="shared" si="45"/>
        <v>224.01</v>
      </c>
      <c r="AW69" s="22" t="s">
        <v>35</v>
      </c>
      <c r="AX69" s="27" t="s">
        <v>53</v>
      </c>
      <c r="AY69" s="28" t="s">
        <v>54</v>
      </c>
      <c r="AZ69" s="25">
        <f>2.85*3</f>
        <v>8.5500000000000007</v>
      </c>
      <c r="BA69" s="26">
        <f>13.5*3</f>
        <v>40.5</v>
      </c>
      <c r="BB69" s="25">
        <f>1.03*3</f>
        <v>3.09</v>
      </c>
      <c r="BC69" s="20">
        <f t="shared" si="46"/>
        <v>224.01</v>
      </c>
    </row>
    <row r="70" spans="1:55">
      <c r="A70" s="29"/>
      <c r="B70" s="23" t="s">
        <v>36</v>
      </c>
      <c r="C70" s="28" t="s">
        <v>46</v>
      </c>
      <c r="D70" s="31">
        <v>12.97</v>
      </c>
      <c r="E70" s="32">
        <v>0</v>
      </c>
      <c r="F70" s="31">
        <v>0.53</v>
      </c>
      <c r="G70" s="20">
        <f t="shared" si="40"/>
        <v>56.650000000000006</v>
      </c>
      <c r="I70" s="29"/>
      <c r="J70" s="27" t="s">
        <v>49</v>
      </c>
      <c r="K70" s="24" t="s">
        <v>50</v>
      </c>
      <c r="L70" s="25">
        <f>4*3.5</f>
        <v>14</v>
      </c>
      <c r="M70" s="26">
        <f>4*0.2</f>
        <v>0.8</v>
      </c>
      <c r="N70" s="25">
        <f>4*0.2</f>
        <v>0.8</v>
      </c>
      <c r="O70" s="20">
        <f t="shared" si="41"/>
        <v>66.400000000000006</v>
      </c>
      <c r="Q70" s="29"/>
      <c r="R70" s="27" t="s">
        <v>49</v>
      </c>
      <c r="S70" s="24" t="s">
        <v>50</v>
      </c>
      <c r="T70" s="25">
        <f>4*3.5</f>
        <v>14</v>
      </c>
      <c r="U70" s="26">
        <f>4*0.2</f>
        <v>0.8</v>
      </c>
      <c r="V70" s="25">
        <f>4*0.2</f>
        <v>0.8</v>
      </c>
      <c r="W70" s="20">
        <f t="shared" si="42"/>
        <v>66.400000000000006</v>
      </c>
      <c r="Y70" s="29"/>
      <c r="Z70" s="27" t="s">
        <v>49</v>
      </c>
      <c r="AA70" s="24" t="s">
        <v>50</v>
      </c>
      <c r="AB70" s="25">
        <f>4*3.5</f>
        <v>14</v>
      </c>
      <c r="AC70" s="26">
        <f>4*0.2</f>
        <v>0.8</v>
      </c>
      <c r="AD70" s="25">
        <f>4*0.2</f>
        <v>0.8</v>
      </c>
      <c r="AE70" s="20">
        <f t="shared" si="43"/>
        <v>66.400000000000006</v>
      </c>
      <c r="AG70" s="29"/>
      <c r="AH70" s="27" t="s">
        <v>49</v>
      </c>
      <c r="AI70" s="24" t="s">
        <v>50</v>
      </c>
      <c r="AJ70" s="25">
        <f>4*3.5</f>
        <v>14</v>
      </c>
      <c r="AK70" s="26">
        <f>4*0.2</f>
        <v>0.8</v>
      </c>
      <c r="AL70" s="25">
        <f>4*0.2</f>
        <v>0.8</v>
      </c>
      <c r="AM70" s="20">
        <f t="shared" si="44"/>
        <v>66.400000000000006</v>
      </c>
      <c r="AO70" s="29"/>
      <c r="AP70" s="27" t="s">
        <v>49</v>
      </c>
      <c r="AQ70" s="24" t="s">
        <v>50</v>
      </c>
      <c r="AR70" s="25">
        <f>4*3.5</f>
        <v>14</v>
      </c>
      <c r="AS70" s="26">
        <f>4*0.2</f>
        <v>0.8</v>
      </c>
      <c r="AT70" s="25">
        <f>4*0.2</f>
        <v>0.8</v>
      </c>
      <c r="AU70" s="20">
        <f t="shared" si="45"/>
        <v>66.400000000000006</v>
      </c>
      <c r="AW70" s="29"/>
      <c r="AX70" s="27" t="s">
        <v>49</v>
      </c>
      <c r="AY70" s="24" t="s">
        <v>50</v>
      </c>
      <c r="AZ70" s="25">
        <f>4*3.5</f>
        <v>14</v>
      </c>
      <c r="BA70" s="26">
        <f>4*0.2</f>
        <v>0.8</v>
      </c>
      <c r="BB70" s="25">
        <f>4*0.2</f>
        <v>0.8</v>
      </c>
      <c r="BC70" s="20">
        <f t="shared" si="46"/>
        <v>66.400000000000006</v>
      </c>
    </row>
    <row r="71" spans="1:55">
      <c r="A71" s="29"/>
      <c r="B71" s="23" t="s">
        <v>47</v>
      </c>
      <c r="C71" s="24" t="s">
        <v>48</v>
      </c>
      <c r="D71" s="25">
        <v>0.87</v>
      </c>
      <c r="E71" s="26">
        <v>1.2</v>
      </c>
      <c r="F71" s="25">
        <v>0</v>
      </c>
      <c r="G71" s="20">
        <f t="shared" si="40"/>
        <v>8.2799999999999994</v>
      </c>
      <c r="I71" s="29"/>
      <c r="J71" s="27"/>
      <c r="K71" s="24"/>
      <c r="L71" s="25"/>
      <c r="M71" s="26"/>
      <c r="N71" s="25"/>
      <c r="O71" s="20"/>
      <c r="Q71" s="29"/>
      <c r="R71" s="27"/>
      <c r="S71" s="24"/>
      <c r="T71" s="25"/>
      <c r="U71" s="26"/>
      <c r="V71" s="25"/>
      <c r="W71" s="20"/>
      <c r="Y71" s="29"/>
      <c r="Z71" s="27"/>
      <c r="AA71" s="24"/>
      <c r="AB71" s="25"/>
      <c r="AC71" s="26"/>
      <c r="AD71" s="25"/>
      <c r="AE71" s="20"/>
      <c r="AG71" s="29"/>
      <c r="AH71" s="27"/>
      <c r="AI71" s="24"/>
      <c r="AJ71" s="25"/>
      <c r="AK71" s="26"/>
      <c r="AL71" s="25"/>
      <c r="AM71" s="20"/>
      <c r="AO71" s="29"/>
      <c r="AP71" s="27"/>
      <c r="AQ71" s="24"/>
      <c r="AR71" s="25"/>
      <c r="AS71" s="26"/>
      <c r="AT71" s="25"/>
      <c r="AU71" s="20"/>
      <c r="AW71" s="29"/>
      <c r="AX71" s="27"/>
      <c r="AY71" s="24"/>
      <c r="AZ71" s="25"/>
      <c r="BA71" s="26"/>
      <c r="BB71" s="25"/>
      <c r="BC71" s="20"/>
    </row>
    <row r="72" spans="1:55">
      <c r="A72" s="29"/>
      <c r="B72" s="23" t="s">
        <v>39</v>
      </c>
      <c r="C72" s="28" t="s">
        <v>58</v>
      </c>
      <c r="D72" s="25">
        <v>0.5</v>
      </c>
      <c r="E72" s="26">
        <v>15</v>
      </c>
      <c r="F72" s="25">
        <v>0</v>
      </c>
      <c r="G72" s="20">
        <f t="shared" si="40"/>
        <v>62</v>
      </c>
      <c r="I72" s="29"/>
      <c r="J72" s="27"/>
      <c r="K72" s="24"/>
      <c r="L72" s="25"/>
      <c r="M72" s="26"/>
      <c r="N72" s="25"/>
      <c r="O72" s="20"/>
      <c r="Q72" s="29"/>
      <c r="R72" s="27"/>
      <c r="S72" s="24"/>
      <c r="T72" s="25"/>
      <c r="U72" s="26"/>
      <c r="V72" s="25"/>
      <c r="W72" s="20"/>
      <c r="Y72" s="29"/>
      <c r="Z72" s="27"/>
      <c r="AA72" s="24"/>
      <c r="AB72" s="25"/>
      <c r="AC72" s="26"/>
      <c r="AD72" s="25"/>
      <c r="AE72" s="20"/>
      <c r="AG72" s="29"/>
      <c r="AH72" s="27"/>
      <c r="AI72" s="24"/>
      <c r="AJ72" s="25"/>
      <c r="AK72" s="26"/>
      <c r="AL72" s="25"/>
      <c r="AM72" s="20"/>
      <c r="AO72" s="29"/>
      <c r="AP72" s="27"/>
      <c r="AQ72" s="24"/>
      <c r="AR72" s="25"/>
      <c r="AS72" s="26"/>
      <c r="AT72" s="25"/>
      <c r="AU72" s="20"/>
      <c r="AW72" s="29"/>
      <c r="AX72" s="27"/>
      <c r="AY72" s="24"/>
      <c r="AZ72" s="25"/>
      <c r="BA72" s="26"/>
      <c r="BB72" s="25"/>
      <c r="BC72" s="20"/>
    </row>
    <row r="73" spans="1:55">
      <c r="A73" s="29"/>
      <c r="B73" s="27"/>
      <c r="C73" s="24"/>
      <c r="D73" s="25"/>
      <c r="E73" s="26"/>
      <c r="F73" s="25"/>
      <c r="G73" s="20"/>
      <c r="I73" s="29"/>
      <c r="J73" s="27"/>
      <c r="K73" s="24"/>
      <c r="L73" s="25"/>
      <c r="M73" s="26"/>
      <c r="N73" s="25"/>
      <c r="O73" s="20"/>
      <c r="Q73" s="29"/>
      <c r="R73" s="27"/>
      <c r="S73" s="24"/>
      <c r="T73" s="25"/>
      <c r="U73" s="26"/>
      <c r="V73" s="25"/>
      <c r="W73" s="20"/>
      <c r="Y73" s="29"/>
      <c r="Z73" s="27"/>
      <c r="AA73" s="24"/>
      <c r="AB73" s="25"/>
      <c r="AC73" s="26"/>
      <c r="AD73" s="25"/>
      <c r="AE73" s="20"/>
      <c r="AG73" s="29"/>
      <c r="AH73" s="27"/>
      <c r="AI73" s="24"/>
      <c r="AJ73" s="25"/>
      <c r="AK73" s="26"/>
      <c r="AL73" s="25"/>
      <c r="AM73" s="20"/>
      <c r="AO73" s="29"/>
      <c r="AP73" s="27"/>
      <c r="AQ73" s="24"/>
      <c r="AR73" s="25"/>
      <c r="AS73" s="26"/>
      <c r="AT73" s="25"/>
      <c r="AU73" s="20"/>
      <c r="AW73" s="29"/>
      <c r="AX73" s="27"/>
      <c r="AY73" s="24"/>
      <c r="AZ73" s="25"/>
      <c r="BA73" s="26"/>
      <c r="BB73" s="25"/>
      <c r="BC73" s="20"/>
    </row>
    <row r="74" spans="1:55">
      <c r="A74" s="30">
        <v>0.625</v>
      </c>
      <c r="B74" s="23" t="s">
        <v>41</v>
      </c>
      <c r="C74" s="28" t="s">
        <v>42</v>
      </c>
      <c r="D74" s="25">
        <v>0</v>
      </c>
      <c r="E74" s="26">
        <v>0</v>
      </c>
      <c r="F74" s="25">
        <v>0</v>
      </c>
      <c r="G74" s="20">
        <f t="shared" si="33"/>
        <v>0</v>
      </c>
      <c r="I74" s="30">
        <v>0.625</v>
      </c>
      <c r="J74" s="27" t="s">
        <v>33</v>
      </c>
      <c r="K74" s="28" t="s">
        <v>51</v>
      </c>
      <c r="L74" s="25">
        <v>17.600000000000001</v>
      </c>
      <c r="M74" s="26">
        <v>24.6</v>
      </c>
      <c r="N74" s="25">
        <f>3.8*2</f>
        <v>7.6</v>
      </c>
      <c r="O74" s="20">
        <f t="shared" ref="O74:O76" si="47">SUM((L74*4)+(M74*4)+(N74*9))</f>
        <v>237.2</v>
      </c>
      <c r="Q74" s="30">
        <v>0.625</v>
      </c>
      <c r="R74" s="27" t="s">
        <v>33</v>
      </c>
      <c r="S74" s="28" t="s">
        <v>51</v>
      </c>
      <c r="T74" s="25">
        <v>17.600000000000001</v>
      </c>
      <c r="U74" s="26">
        <v>24.6</v>
      </c>
      <c r="V74" s="25">
        <f>3.8*2</f>
        <v>7.6</v>
      </c>
      <c r="W74" s="20">
        <f t="shared" ref="W74:W76" si="48">SUM((T74*4)+(U74*4)+(V74*9))</f>
        <v>237.2</v>
      </c>
      <c r="Y74" s="30">
        <v>0.625</v>
      </c>
      <c r="Z74" s="27" t="s">
        <v>33</v>
      </c>
      <c r="AA74" s="28" t="s">
        <v>51</v>
      </c>
      <c r="AB74" s="25">
        <v>17.600000000000001</v>
      </c>
      <c r="AC74" s="26">
        <v>24.6</v>
      </c>
      <c r="AD74" s="25">
        <f>3.8*2</f>
        <v>7.6</v>
      </c>
      <c r="AE74" s="20">
        <f t="shared" ref="AE74:AE76" si="49">SUM((AB74*4)+(AC74*4)+(AD74*9))</f>
        <v>237.2</v>
      </c>
      <c r="AG74" s="30">
        <v>0.625</v>
      </c>
      <c r="AH74" s="27" t="s">
        <v>33</v>
      </c>
      <c r="AI74" s="28" t="s">
        <v>51</v>
      </c>
      <c r="AJ74" s="25">
        <v>17.600000000000001</v>
      </c>
      <c r="AK74" s="26">
        <v>24.6</v>
      </c>
      <c r="AL74" s="25">
        <f>3.8*2</f>
        <v>7.6</v>
      </c>
      <c r="AM74" s="20">
        <f t="shared" ref="AM74:AM76" si="50">SUM((AJ74*4)+(AK74*4)+(AL74*9))</f>
        <v>237.2</v>
      </c>
      <c r="AO74" s="30">
        <v>0.625</v>
      </c>
      <c r="AP74" s="27" t="s">
        <v>33</v>
      </c>
      <c r="AQ74" s="28" t="s">
        <v>51</v>
      </c>
      <c r="AR74" s="25">
        <v>17.600000000000001</v>
      </c>
      <c r="AS74" s="26">
        <v>24.6</v>
      </c>
      <c r="AT74" s="25">
        <f>3.8*2</f>
        <v>7.6</v>
      </c>
      <c r="AU74" s="20">
        <f t="shared" ref="AU74:AU76" si="51">SUM((AR74*4)+(AS74*4)+(AT74*9))</f>
        <v>237.2</v>
      </c>
      <c r="AW74" s="30">
        <v>0.625</v>
      </c>
      <c r="AX74" s="27" t="s">
        <v>33</v>
      </c>
      <c r="AY74" s="28" t="s">
        <v>51</v>
      </c>
      <c r="AZ74" s="25">
        <v>17.600000000000001</v>
      </c>
      <c r="BA74" s="26">
        <v>24.6</v>
      </c>
      <c r="BB74" s="25">
        <f>3.8*2</f>
        <v>7.6</v>
      </c>
      <c r="BC74" s="20">
        <f t="shared" ref="BC74:BC76" si="52">SUM((AZ74*4)+(BA74*4)+(BB74*9))</f>
        <v>237.2</v>
      </c>
    </row>
    <row r="75" spans="1:55">
      <c r="A75" s="33" t="s">
        <v>35</v>
      </c>
      <c r="B75" s="23" t="s">
        <v>43</v>
      </c>
      <c r="C75" s="28" t="s">
        <v>44</v>
      </c>
      <c r="D75" s="25">
        <v>0</v>
      </c>
      <c r="E75" s="26">
        <v>0</v>
      </c>
      <c r="F75" s="25">
        <v>1.5</v>
      </c>
      <c r="G75" s="20">
        <f t="shared" si="33"/>
        <v>13.5</v>
      </c>
      <c r="I75" s="33" t="s">
        <v>35</v>
      </c>
      <c r="J75" s="27" t="s">
        <v>39</v>
      </c>
      <c r="K75" s="28" t="s">
        <v>40</v>
      </c>
      <c r="L75" s="25">
        <v>1.2</v>
      </c>
      <c r="M75" s="26">
        <v>18.8</v>
      </c>
      <c r="N75" s="25">
        <v>0.2</v>
      </c>
      <c r="O75" s="20">
        <f t="shared" si="47"/>
        <v>81.8</v>
      </c>
      <c r="Q75" s="33" t="s">
        <v>35</v>
      </c>
      <c r="R75" s="27" t="s">
        <v>39</v>
      </c>
      <c r="S75" s="28" t="s">
        <v>40</v>
      </c>
      <c r="T75" s="25">
        <v>1.2</v>
      </c>
      <c r="U75" s="26">
        <v>18.8</v>
      </c>
      <c r="V75" s="25">
        <v>0.2</v>
      </c>
      <c r="W75" s="20">
        <f t="shared" si="48"/>
        <v>81.8</v>
      </c>
      <c r="Y75" s="33" t="s">
        <v>35</v>
      </c>
      <c r="Z75" s="27" t="s">
        <v>39</v>
      </c>
      <c r="AA75" s="28" t="s">
        <v>40</v>
      </c>
      <c r="AB75" s="25">
        <v>1.2</v>
      </c>
      <c r="AC75" s="26">
        <v>18.8</v>
      </c>
      <c r="AD75" s="25">
        <v>0.2</v>
      </c>
      <c r="AE75" s="20">
        <f t="shared" si="49"/>
        <v>81.8</v>
      </c>
      <c r="AG75" s="33" t="s">
        <v>35</v>
      </c>
      <c r="AH75" s="27" t="s">
        <v>39</v>
      </c>
      <c r="AI75" s="28" t="s">
        <v>40</v>
      </c>
      <c r="AJ75" s="25">
        <v>1.2</v>
      </c>
      <c r="AK75" s="26">
        <v>18.8</v>
      </c>
      <c r="AL75" s="25">
        <v>0.2</v>
      </c>
      <c r="AM75" s="20">
        <f t="shared" si="50"/>
        <v>81.8</v>
      </c>
      <c r="AO75" s="33" t="s">
        <v>35</v>
      </c>
      <c r="AP75" s="27" t="s">
        <v>39</v>
      </c>
      <c r="AQ75" s="28" t="s">
        <v>40</v>
      </c>
      <c r="AR75" s="25">
        <v>1.2</v>
      </c>
      <c r="AS75" s="26">
        <v>18.8</v>
      </c>
      <c r="AT75" s="25">
        <v>0.2</v>
      </c>
      <c r="AU75" s="20">
        <f t="shared" si="51"/>
        <v>81.8</v>
      </c>
      <c r="AW75" s="33" t="s">
        <v>35</v>
      </c>
      <c r="AX75" s="27" t="s">
        <v>39</v>
      </c>
      <c r="AY75" s="28" t="s">
        <v>40</v>
      </c>
      <c r="AZ75" s="25">
        <v>1.2</v>
      </c>
      <c r="BA75" s="26">
        <v>18.8</v>
      </c>
      <c r="BB75" s="25">
        <v>0.2</v>
      </c>
      <c r="BC75" s="20">
        <f t="shared" si="52"/>
        <v>81.8</v>
      </c>
    </row>
    <row r="76" spans="1:55">
      <c r="A76" s="34"/>
      <c r="B76" s="23" t="s">
        <v>36</v>
      </c>
      <c r="C76" s="28" t="s">
        <v>45</v>
      </c>
      <c r="D76" s="25">
        <v>3.5</v>
      </c>
      <c r="E76" s="26">
        <v>39.299999999999997</v>
      </c>
      <c r="F76" s="25">
        <v>0.3</v>
      </c>
      <c r="G76" s="20">
        <f t="shared" si="33"/>
        <v>173.89999999999998</v>
      </c>
      <c r="I76" s="34"/>
      <c r="J76" s="27" t="s">
        <v>39</v>
      </c>
      <c r="K76" s="28" t="s">
        <v>86</v>
      </c>
      <c r="L76" s="25">
        <v>12.9</v>
      </c>
      <c r="M76" s="26">
        <v>0.7</v>
      </c>
      <c r="N76" s="25">
        <v>11.2</v>
      </c>
      <c r="O76" s="20">
        <f t="shared" si="47"/>
        <v>155.19999999999999</v>
      </c>
      <c r="Q76" s="34"/>
      <c r="R76" s="27" t="s">
        <v>39</v>
      </c>
      <c r="S76" s="28" t="s">
        <v>86</v>
      </c>
      <c r="T76" s="25">
        <v>12.9</v>
      </c>
      <c r="U76" s="26">
        <v>0.7</v>
      </c>
      <c r="V76" s="25">
        <v>11.2</v>
      </c>
      <c r="W76" s="20">
        <f t="shared" si="48"/>
        <v>155.19999999999999</v>
      </c>
      <c r="Y76" s="34"/>
      <c r="Z76" s="27" t="s">
        <v>39</v>
      </c>
      <c r="AA76" s="28" t="s">
        <v>86</v>
      </c>
      <c r="AB76" s="25">
        <v>12.9</v>
      </c>
      <c r="AC76" s="26">
        <v>0.7</v>
      </c>
      <c r="AD76" s="25">
        <v>11.2</v>
      </c>
      <c r="AE76" s="20">
        <f t="shared" si="49"/>
        <v>155.19999999999999</v>
      </c>
      <c r="AG76" s="34"/>
      <c r="AH76" s="27" t="s">
        <v>39</v>
      </c>
      <c r="AI76" s="28" t="s">
        <v>86</v>
      </c>
      <c r="AJ76" s="25">
        <v>12.9</v>
      </c>
      <c r="AK76" s="26">
        <v>0.7</v>
      </c>
      <c r="AL76" s="25">
        <v>11.2</v>
      </c>
      <c r="AM76" s="20">
        <f t="shared" si="50"/>
        <v>155.19999999999999</v>
      </c>
      <c r="AO76" s="34"/>
      <c r="AP76" s="27" t="s">
        <v>39</v>
      </c>
      <c r="AQ76" s="28" t="s">
        <v>86</v>
      </c>
      <c r="AR76" s="25">
        <v>12.9</v>
      </c>
      <c r="AS76" s="26">
        <v>0.7</v>
      </c>
      <c r="AT76" s="25">
        <v>11.2</v>
      </c>
      <c r="AU76" s="20">
        <f t="shared" si="51"/>
        <v>155.19999999999999</v>
      </c>
      <c r="AW76" s="34"/>
      <c r="AX76" s="27" t="s">
        <v>39</v>
      </c>
      <c r="AY76" s="28" t="s">
        <v>86</v>
      </c>
      <c r="AZ76" s="25">
        <v>12.9</v>
      </c>
      <c r="BA76" s="26">
        <v>0.7</v>
      </c>
      <c r="BB76" s="25">
        <v>11.2</v>
      </c>
      <c r="BC76" s="20">
        <f t="shared" si="52"/>
        <v>155.19999999999999</v>
      </c>
    </row>
    <row r="77" spans="1:55">
      <c r="A77" s="34"/>
      <c r="B77" s="23" t="s">
        <v>36</v>
      </c>
      <c r="C77" s="28" t="s">
        <v>46</v>
      </c>
      <c r="D77" s="31">
        <v>12.97</v>
      </c>
      <c r="E77" s="32">
        <v>0</v>
      </c>
      <c r="F77" s="31">
        <v>0.53</v>
      </c>
      <c r="G77" s="20">
        <f t="shared" si="33"/>
        <v>56.650000000000006</v>
      </c>
      <c r="I77" s="34"/>
      <c r="J77" s="27"/>
      <c r="K77" s="28"/>
      <c r="L77" s="25"/>
      <c r="M77" s="26"/>
      <c r="N77" s="25"/>
      <c r="O77" s="20"/>
      <c r="Q77" s="34"/>
      <c r="R77" s="27"/>
      <c r="S77" s="28"/>
      <c r="T77" s="25"/>
      <c r="U77" s="26"/>
      <c r="V77" s="25"/>
      <c r="W77" s="20"/>
      <c r="Y77" s="34"/>
      <c r="Z77" s="27"/>
      <c r="AA77" s="28"/>
      <c r="AB77" s="25"/>
      <c r="AC77" s="26"/>
      <c r="AD77" s="25"/>
      <c r="AE77" s="20"/>
      <c r="AG77" s="34"/>
      <c r="AH77" s="27"/>
      <c r="AI77" s="28"/>
      <c r="AJ77" s="25"/>
      <c r="AK77" s="26"/>
      <c r="AL77" s="25"/>
      <c r="AM77" s="20"/>
      <c r="AO77" s="34"/>
      <c r="AP77" s="27"/>
      <c r="AQ77" s="28"/>
      <c r="AR77" s="25"/>
      <c r="AS77" s="26"/>
      <c r="AT77" s="25"/>
      <c r="AU77" s="20"/>
      <c r="AW77" s="34"/>
      <c r="AX77" s="27"/>
      <c r="AY77" s="28"/>
      <c r="AZ77" s="25"/>
      <c r="BA77" s="26"/>
      <c r="BB77" s="25"/>
      <c r="BC77" s="20"/>
    </row>
    <row r="78" spans="1:55">
      <c r="A78" s="34"/>
      <c r="B78" s="23" t="s">
        <v>47</v>
      </c>
      <c r="C78" s="24" t="s">
        <v>48</v>
      </c>
      <c r="D78" s="25">
        <v>0.87</v>
      </c>
      <c r="E78" s="26">
        <v>1.2</v>
      </c>
      <c r="F78" s="25">
        <v>0</v>
      </c>
      <c r="G78" s="20">
        <f t="shared" si="33"/>
        <v>8.2799999999999994</v>
      </c>
      <c r="I78" s="34"/>
      <c r="J78" s="27"/>
      <c r="K78" s="28"/>
      <c r="L78" s="25"/>
      <c r="M78" s="26"/>
      <c r="N78" s="25"/>
      <c r="O78" s="20"/>
      <c r="Q78" s="34"/>
      <c r="R78" s="27"/>
      <c r="S78" s="28"/>
      <c r="T78" s="25"/>
      <c r="U78" s="26"/>
      <c r="V78" s="25"/>
      <c r="W78" s="20"/>
      <c r="Y78" s="34"/>
      <c r="Z78" s="27"/>
      <c r="AA78" s="28"/>
      <c r="AB78" s="25"/>
      <c r="AC78" s="26"/>
      <c r="AD78" s="25"/>
      <c r="AE78" s="20"/>
      <c r="AG78" s="34"/>
      <c r="AH78" s="27"/>
      <c r="AI78" s="28"/>
      <c r="AJ78" s="25"/>
      <c r="AK78" s="26"/>
      <c r="AL78" s="25"/>
      <c r="AM78" s="20"/>
      <c r="AO78" s="34"/>
      <c r="AP78" s="27"/>
      <c r="AQ78" s="28"/>
      <c r="AR78" s="25"/>
      <c r="AS78" s="26"/>
      <c r="AT78" s="25"/>
      <c r="AU78" s="20"/>
      <c r="AW78" s="34"/>
      <c r="AX78" s="27"/>
      <c r="AY78" s="28"/>
      <c r="AZ78" s="25"/>
      <c r="BA78" s="26"/>
      <c r="BB78" s="25"/>
      <c r="BC78" s="20"/>
    </row>
    <row r="79" spans="1:55">
      <c r="A79" s="34"/>
      <c r="B79" s="23" t="s">
        <v>61</v>
      </c>
      <c r="C79" s="28" t="s">
        <v>62</v>
      </c>
      <c r="D79" s="25">
        <v>1.65</v>
      </c>
      <c r="E79" s="26">
        <v>10.545</v>
      </c>
      <c r="F79" s="25">
        <v>0.41499999999999998</v>
      </c>
      <c r="G79" s="20">
        <f t="shared" si="33"/>
        <v>52.515000000000001</v>
      </c>
      <c r="I79" s="34"/>
      <c r="J79" s="27"/>
      <c r="K79" s="28"/>
      <c r="L79" s="25"/>
      <c r="M79" s="26"/>
      <c r="N79" s="25"/>
      <c r="O79" s="20"/>
      <c r="Q79" s="34"/>
      <c r="R79" s="27"/>
      <c r="S79" s="28"/>
      <c r="T79" s="25"/>
      <c r="U79" s="26"/>
      <c r="V79" s="25"/>
      <c r="W79" s="20"/>
      <c r="Y79" s="34"/>
      <c r="Z79" s="27"/>
      <c r="AA79" s="28"/>
      <c r="AB79" s="25"/>
      <c r="AC79" s="26"/>
      <c r="AD79" s="25"/>
      <c r="AE79" s="20"/>
      <c r="AG79" s="34"/>
      <c r="AH79" s="27"/>
      <c r="AI79" s="28"/>
      <c r="AJ79" s="25"/>
      <c r="AK79" s="26"/>
      <c r="AL79" s="25"/>
      <c r="AM79" s="20"/>
      <c r="AO79" s="34"/>
      <c r="AP79" s="27"/>
      <c r="AQ79" s="28"/>
      <c r="AR79" s="25"/>
      <c r="AS79" s="26"/>
      <c r="AT79" s="25"/>
      <c r="AU79" s="20"/>
      <c r="AW79" s="34"/>
      <c r="AX79" s="27"/>
      <c r="AY79" s="28"/>
      <c r="AZ79" s="25"/>
      <c r="BA79" s="26"/>
      <c r="BB79" s="25"/>
      <c r="BC79" s="20"/>
    </row>
    <row r="80" spans="1:55">
      <c r="A80" s="34"/>
      <c r="B80" s="23" t="s">
        <v>63</v>
      </c>
      <c r="C80" s="28" t="s">
        <v>64</v>
      </c>
      <c r="D80" s="25">
        <v>3.6</v>
      </c>
      <c r="E80" s="26">
        <v>1.1000000000000001</v>
      </c>
      <c r="F80" s="25">
        <v>8.4</v>
      </c>
      <c r="G80" s="20">
        <f t="shared" si="33"/>
        <v>94.4</v>
      </c>
      <c r="I80" s="34"/>
      <c r="J80" s="27"/>
      <c r="K80" s="28"/>
      <c r="L80" s="25"/>
      <c r="M80" s="26"/>
      <c r="N80" s="25"/>
      <c r="O80" s="20"/>
      <c r="Q80" s="34"/>
      <c r="R80" s="27"/>
      <c r="S80" s="28"/>
      <c r="T80" s="25"/>
      <c r="U80" s="26"/>
      <c r="V80" s="25"/>
      <c r="W80" s="20"/>
      <c r="Y80" s="34"/>
      <c r="Z80" s="27"/>
      <c r="AA80" s="28"/>
      <c r="AB80" s="25"/>
      <c r="AC80" s="26"/>
      <c r="AD80" s="25"/>
      <c r="AE80" s="20"/>
      <c r="AG80" s="34"/>
      <c r="AH80" s="27"/>
      <c r="AI80" s="28"/>
      <c r="AJ80" s="25"/>
      <c r="AK80" s="26"/>
      <c r="AL80" s="25"/>
      <c r="AM80" s="20"/>
      <c r="AO80" s="34"/>
      <c r="AP80" s="27"/>
      <c r="AQ80" s="28"/>
      <c r="AR80" s="25"/>
      <c r="AS80" s="26"/>
      <c r="AT80" s="25"/>
      <c r="AU80" s="20"/>
      <c r="AW80" s="34"/>
      <c r="AX80" s="27"/>
      <c r="AY80" s="28"/>
      <c r="AZ80" s="25"/>
      <c r="BA80" s="26"/>
      <c r="BB80" s="25"/>
      <c r="BC80" s="20"/>
    </row>
    <row r="81" spans="1:63">
      <c r="A81" s="34"/>
      <c r="B81" s="23"/>
      <c r="C81" s="28"/>
      <c r="D81" s="25"/>
      <c r="E81" s="26"/>
      <c r="F81" s="25"/>
      <c r="G81" s="20"/>
      <c r="I81" s="34"/>
      <c r="J81" s="27"/>
      <c r="K81" s="28"/>
      <c r="L81" s="25"/>
      <c r="M81" s="26"/>
      <c r="N81" s="25"/>
      <c r="O81" s="20"/>
      <c r="Q81" s="34"/>
      <c r="R81" s="27"/>
      <c r="S81" s="28"/>
      <c r="T81" s="25"/>
      <c r="U81" s="26"/>
      <c r="V81" s="25"/>
      <c r="W81" s="20"/>
      <c r="Y81" s="34"/>
      <c r="Z81" s="27"/>
      <c r="AA81" s="28"/>
      <c r="AB81" s="25"/>
      <c r="AC81" s="26"/>
      <c r="AD81" s="25"/>
      <c r="AE81" s="20"/>
      <c r="AG81" s="34"/>
      <c r="AH81" s="27"/>
      <c r="AI81" s="28"/>
      <c r="AJ81" s="25"/>
      <c r="AK81" s="26"/>
      <c r="AL81" s="25"/>
      <c r="AM81" s="20"/>
      <c r="AO81" s="34"/>
      <c r="AP81" s="27"/>
      <c r="AQ81" s="28"/>
      <c r="AR81" s="25"/>
      <c r="AS81" s="26"/>
      <c r="AT81" s="25"/>
      <c r="AU81" s="20"/>
      <c r="AW81" s="34"/>
      <c r="AX81" s="27"/>
      <c r="AY81" s="28"/>
      <c r="AZ81" s="25"/>
      <c r="BA81" s="26"/>
      <c r="BB81" s="25"/>
      <c r="BC81" s="20"/>
    </row>
    <row r="82" spans="1:63">
      <c r="A82" s="30">
        <v>0.75</v>
      </c>
      <c r="B82" s="35" t="s">
        <v>33</v>
      </c>
      <c r="C82" s="28" t="s">
        <v>42</v>
      </c>
      <c r="D82" s="31">
        <v>0</v>
      </c>
      <c r="E82" s="32">
        <v>0</v>
      </c>
      <c r="F82" s="31">
        <v>0</v>
      </c>
      <c r="G82" s="40">
        <f t="shared" si="33"/>
        <v>0</v>
      </c>
      <c r="I82" s="30">
        <v>0.75</v>
      </c>
      <c r="J82" s="23" t="s">
        <v>41</v>
      </c>
      <c r="K82" s="28" t="s">
        <v>42</v>
      </c>
      <c r="L82" s="31">
        <v>0</v>
      </c>
      <c r="M82" s="32">
        <v>0</v>
      </c>
      <c r="N82" s="31">
        <v>0</v>
      </c>
      <c r="O82" s="40">
        <f t="shared" ref="O82:O85" si="53">SUM((L82*4)+(M82*4)+(N82*9))</f>
        <v>0</v>
      </c>
      <c r="Q82" s="30">
        <v>0.75</v>
      </c>
      <c r="R82" s="23" t="s">
        <v>41</v>
      </c>
      <c r="S82" s="28" t="s">
        <v>42</v>
      </c>
      <c r="T82" s="31">
        <v>0</v>
      </c>
      <c r="U82" s="32">
        <v>0</v>
      </c>
      <c r="V82" s="31">
        <v>0</v>
      </c>
      <c r="W82" s="40">
        <f t="shared" ref="W82:W86" si="54">SUM((T82*4)+(U82*4)+(V82*9))</f>
        <v>0</v>
      </c>
      <c r="Y82" s="30">
        <v>0.75</v>
      </c>
      <c r="Z82" s="23" t="s">
        <v>41</v>
      </c>
      <c r="AA82" s="28" t="s">
        <v>42</v>
      </c>
      <c r="AB82" s="31">
        <v>0</v>
      </c>
      <c r="AC82" s="32">
        <v>0</v>
      </c>
      <c r="AD82" s="31">
        <v>0</v>
      </c>
      <c r="AE82" s="40">
        <f t="shared" ref="AE82:AE85" si="55">SUM((AB82*4)+(AC82*4)+(AD82*9))</f>
        <v>0</v>
      </c>
      <c r="AG82" s="30">
        <v>0.75</v>
      </c>
      <c r="AH82" s="23" t="s">
        <v>41</v>
      </c>
      <c r="AI82" s="28" t="s">
        <v>42</v>
      </c>
      <c r="AJ82" s="31">
        <v>0</v>
      </c>
      <c r="AK82" s="32">
        <v>0</v>
      </c>
      <c r="AL82" s="31">
        <v>0</v>
      </c>
      <c r="AM82" s="40">
        <f t="shared" ref="AM82:AM86" si="56">SUM((AJ82*4)+(AK82*4)+(AL82*9))</f>
        <v>0</v>
      </c>
      <c r="AO82" s="30">
        <v>0.75</v>
      </c>
      <c r="AP82" s="41" t="s">
        <v>33</v>
      </c>
      <c r="AQ82" s="42" t="s">
        <v>42</v>
      </c>
      <c r="AR82" s="43">
        <v>0</v>
      </c>
      <c r="AS82" s="44">
        <v>0</v>
      </c>
      <c r="AT82" s="43">
        <v>0</v>
      </c>
      <c r="AU82" s="45">
        <f t="shared" ref="AU82:AU83" si="57">SUM((AR82*4)+(AS82*4)+(AT82*9))</f>
        <v>0</v>
      </c>
      <c r="AW82" s="30">
        <v>0.75</v>
      </c>
      <c r="AX82" s="39" t="s">
        <v>41</v>
      </c>
      <c r="AY82" s="42" t="s">
        <v>42</v>
      </c>
      <c r="AZ82" s="43">
        <v>0</v>
      </c>
      <c r="BA82" s="44">
        <v>0</v>
      </c>
      <c r="BB82" s="43">
        <v>0</v>
      </c>
      <c r="BC82" s="45">
        <f t="shared" ref="BC82:BC83" si="58">SUM((AZ82*4)+(BA82*4)+(BB82*9))</f>
        <v>0</v>
      </c>
    </row>
    <row r="83" spans="1:63">
      <c r="A83" s="33" t="s">
        <v>52</v>
      </c>
      <c r="B83" s="35" t="s">
        <v>66</v>
      </c>
      <c r="C83" s="28" t="s">
        <v>67</v>
      </c>
      <c r="D83" s="31">
        <v>0</v>
      </c>
      <c r="E83" s="32">
        <v>0</v>
      </c>
      <c r="F83" s="31">
        <v>13.8</v>
      </c>
      <c r="G83" s="40">
        <f t="shared" si="33"/>
        <v>124.2</v>
      </c>
      <c r="I83" s="33" t="s">
        <v>52</v>
      </c>
      <c r="J83" s="35" t="s">
        <v>68</v>
      </c>
      <c r="K83" s="28" t="s">
        <v>87</v>
      </c>
      <c r="L83" s="31">
        <v>8.8000000000000007</v>
      </c>
      <c r="M83" s="32">
        <v>98.1</v>
      </c>
      <c r="N83" s="31">
        <v>0.8</v>
      </c>
      <c r="O83" s="40">
        <f t="shared" si="53"/>
        <v>434.79999999999995</v>
      </c>
      <c r="Q83" s="33" t="s">
        <v>52</v>
      </c>
      <c r="R83" s="35" t="s">
        <v>68</v>
      </c>
      <c r="S83" s="28" t="s">
        <v>69</v>
      </c>
      <c r="T83" s="31">
        <v>16.899999999999999</v>
      </c>
      <c r="U83" s="32">
        <v>83.8</v>
      </c>
      <c r="V83" s="31">
        <v>3.8</v>
      </c>
      <c r="W83" s="40">
        <f t="shared" si="54"/>
        <v>436.99999999999994</v>
      </c>
      <c r="Y83" s="33" t="s">
        <v>52</v>
      </c>
      <c r="Z83" s="35" t="s">
        <v>68</v>
      </c>
      <c r="AA83" s="28" t="s">
        <v>87</v>
      </c>
      <c r="AB83" s="31">
        <v>8.8000000000000007</v>
      </c>
      <c r="AC83" s="32">
        <v>98.1</v>
      </c>
      <c r="AD83" s="31">
        <v>0.8</v>
      </c>
      <c r="AE83" s="40">
        <f t="shared" si="55"/>
        <v>434.79999999999995</v>
      </c>
      <c r="AG83" s="33" t="s">
        <v>52</v>
      </c>
      <c r="AH83" s="35" t="s">
        <v>68</v>
      </c>
      <c r="AI83" s="28" t="s">
        <v>69</v>
      </c>
      <c r="AJ83" s="31">
        <v>16.899999999999999</v>
      </c>
      <c r="AK83" s="32">
        <v>83.8</v>
      </c>
      <c r="AL83" s="31">
        <v>3.8</v>
      </c>
      <c r="AM83" s="40">
        <f t="shared" si="56"/>
        <v>436.99999999999994</v>
      </c>
      <c r="AO83" s="33" t="s">
        <v>52</v>
      </c>
      <c r="AP83" s="41"/>
      <c r="AQ83" s="42" t="s">
        <v>71</v>
      </c>
      <c r="AR83" s="43">
        <v>30</v>
      </c>
      <c r="AS83" s="44">
        <v>50</v>
      </c>
      <c r="AT83" s="43">
        <v>20</v>
      </c>
      <c r="AU83" s="45">
        <f t="shared" si="57"/>
        <v>500</v>
      </c>
      <c r="AW83" s="33" t="s">
        <v>52</v>
      </c>
      <c r="AX83" s="41"/>
      <c r="AY83" s="42" t="s">
        <v>71</v>
      </c>
      <c r="AZ83" s="43">
        <v>30</v>
      </c>
      <c r="BA83" s="44">
        <v>50</v>
      </c>
      <c r="BB83" s="43">
        <v>20</v>
      </c>
      <c r="BC83" s="45">
        <f t="shared" si="58"/>
        <v>500</v>
      </c>
    </row>
    <row r="84" spans="1:63">
      <c r="A84" s="34"/>
      <c r="B84" s="35" t="s">
        <v>68</v>
      </c>
      <c r="C84" s="42" t="s">
        <v>69</v>
      </c>
      <c r="D84" s="43">
        <v>16.899999999999999</v>
      </c>
      <c r="E84" s="44">
        <v>83.8</v>
      </c>
      <c r="F84" s="43">
        <v>3.8</v>
      </c>
      <c r="G84" s="45">
        <f t="shared" si="33"/>
        <v>436.99999999999994</v>
      </c>
      <c r="I84" s="34"/>
      <c r="J84" s="23" t="s">
        <v>81</v>
      </c>
      <c r="K84" s="28" t="s">
        <v>88</v>
      </c>
      <c r="L84" s="31">
        <v>0.4</v>
      </c>
      <c r="M84" s="32">
        <v>6</v>
      </c>
      <c r="N84" s="31">
        <v>0</v>
      </c>
      <c r="O84" s="40">
        <f t="shared" si="53"/>
        <v>25.6</v>
      </c>
      <c r="Q84" s="34"/>
      <c r="R84" s="23" t="s">
        <v>89</v>
      </c>
      <c r="S84" s="28" t="s">
        <v>90</v>
      </c>
      <c r="T84" s="31">
        <v>2.2000000000000002</v>
      </c>
      <c r="U84" s="32">
        <v>0.2</v>
      </c>
      <c r="V84" s="31">
        <v>0</v>
      </c>
      <c r="W84" s="40">
        <f t="shared" si="54"/>
        <v>9.6000000000000014</v>
      </c>
      <c r="Y84" s="34"/>
      <c r="Z84" s="23" t="s">
        <v>81</v>
      </c>
      <c r="AA84" s="28" t="s">
        <v>88</v>
      </c>
      <c r="AB84" s="31">
        <v>0.4</v>
      </c>
      <c r="AC84" s="32">
        <v>6</v>
      </c>
      <c r="AD84" s="31">
        <v>0</v>
      </c>
      <c r="AE84" s="40">
        <f t="shared" si="55"/>
        <v>25.6</v>
      </c>
      <c r="AG84" s="34"/>
      <c r="AH84" s="23" t="s">
        <v>89</v>
      </c>
      <c r="AI84" s="28" t="s">
        <v>90</v>
      </c>
      <c r="AJ84" s="31">
        <v>2.2000000000000002</v>
      </c>
      <c r="AK84" s="32">
        <v>0.2</v>
      </c>
      <c r="AL84" s="31">
        <v>0</v>
      </c>
      <c r="AM84" s="40">
        <f t="shared" si="56"/>
        <v>9.6000000000000014</v>
      </c>
      <c r="AO84" s="34"/>
      <c r="AP84" s="39"/>
      <c r="AQ84" s="42"/>
      <c r="AR84" s="43"/>
      <c r="AS84" s="44"/>
      <c r="AT84" s="43"/>
      <c r="AU84" s="45"/>
      <c r="AW84" s="34"/>
      <c r="AX84" s="39"/>
      <c r="AY84" s="42"/>
      <c r="AZ84" s="43"/>
      <c r="BA84" s="44"/>
      <c r="BB84" s="43"/>
      <c r="BC84" s="45"/>
      <c r="BF84" s="46" t="s">
        <v>56</v>
      </c>
      <c r="BG84" s="46" t="s">
        <v>72</v>
      </c>
      <c r="BH84" s="46">
        <v>3</v>
      </c>
      <c r="BI84" s="46">
        <v>24</v>
      </c>
      <c r="BJ84" s="46">
        <v>8.3000000000000007</v>
      </c>
      <c r="BK84" s="46">
        <f>SUM((BH84*4)+(BI84*4)+(BJ84*9))</f>
        <v>182.7</v>
      </c>
    </row>
    <row r="85" spans="1:63">
      <c r="A85" s="34"/>
      <c r="B85" s="35" t="s">
        <v>38</v>
      </c>
      <c r="C85" s="42" t="s">
        <v>73</v>
      </c>
      <c r="D85" s="43">
        <v>1.2</v>
      </c>
      <c r="E85" s="44">
        <v>3.5</v>
      </c>
      <c r="F85" s="43">
        <v>0.2</v>
      </c>
      <c r="G85" s="45">
        <f t="shared" si="33"/>
        <v>20.6</v>
      </c>
      <c r="I85" s="34"/>
      <c r="J85" s="35" t="s">
        <v>56</v>
      </c>
      <c r="K85" s="28" t="s">
        <v>91</v>
      </c>
      <c r="L85" s="31">
        <v>44.6</v>
      </c>
      <c r="M85" s="32">
        <v>0</v>
      </c>
      <c r="N85" s="31">
        <v>6</v>
      </c>
      <c r="O85" s="40">
        <f t="shared" si="53"/>
        <v>232.4</v>
      </c>
      <c r="Q85" s="34"/>
      <c r="R85" s="23" t="s">
        <v>38</v>
      </c>
      <c r="S85" s="28" t="s">
        <v>77</v>
      </c>
      <c r="T85" s="31">
        <v>1</v>
      </c>
      <c r="U85" s="32">
        <v>2.9</v>
      </c>
      <c r="V85" s="31">
        <v>0.2</v>
      </c>
      <c r="W85" s="40">
        <f t="shared" si="54"/>
        <v>17.399999999999999</v>
      </c>
      <c r="Y85" s="34"/>
      <c r="Z85" s="35" t="s">
        <v>56</v>
      </c>
      <c r="AA85" s="28" t="s">
        <v>91</v>
      </c>
      <c r="AB85" s="31">
        <v>44.6</v>
      </c>
      <c r="AC85" s="32">
        <v>0</v>
      </c>
      <c r="AD85" s="31">
        <v>6</v>
      </c>
      <c r="AE85" s="40">
        <f t="shared" si="55"/>
        <v>232.4</v>
      </c>
      <c r="AG85" s="34"/>
      <c r="AH85" s="23" t="s">
        <v>38</v>
      </c>
      <c r="AI85" s="28" t="s">
        <v>77</v>
      </c>
      <c r="AJ85" s="31">
        <v>1</v>
      </c>
      <c r="AK85" s="32">
        <v>2.9</v>
      </c>
      <c r="AL85" s="31">
        <v>0.2</v>
      </c>
      <c r="AM85" s="40">
        <f t="shared" si="56"/>
        <v>17.399999999999999</v>
      </c>
      <c r="AO85" s="34"/>
      <c r="AP85" s="39"/>
      <c r="AQ85" s="42"/>
      <c r="AR85" s="43"/>
      <c r="AS85" s="44"/>
      <c r="AT85" s="43"/>
      <c r="AU85" s="45"/>
      <c r="AW85" s="34"/>
      <c r="AX85" s="39"/>
      <c r="AY85" s="42"/>
      <c r="AZ85" s="43"/>
      <c r="BA85" s="44"/>
      <c r="BB85" s="43"/>
      <c r="BC85" s="45"/>
      <c r="BF85" s="46" t="s">
        <v>56</v>
      </c>
      <c r="BG85" s="46" t="s">
        <v>74</v>
      </c>
      <c r="BH85" s="46">
        <v>9.9</v>
      </c>
      <c r="BI85" s="46">
        <v>24.8</v>
      </c>
      <c r="BJ85" s="46">
        <v>0.8</v>
      </c>
      <c r="BK85" s="46">
        <f>SUM((BH85*4)+(BI85*4)+(BJ85*9))</f>
        <v>146</v>
      </c>
    </row>
    <row r="86" spans="1:63">
      <c r="A86" s="34"/>
      <c r="B86" s="35" t="s">
        <v>38</v>
      </c>
      <c r="C86" s="42" t="s">
        <v>75</v>
      </c>
      <c r="D86" s="43">
        <v>1.8</v>
      </c>
      <c r="E86" s="44">
        <v>4.5</v>
      </c>
      <c r="F86" s="43">
        <v>0</v>
      </c>
      <c r="G86" s="45">
        <f t="shared" si="33"/>
        <v>25.2</v>
      </c>
      <c r="I86" s="34"/>
      <c r="J86" s="39"/>
      <c r="K86" s="42"/>
      <c r="L86" s="43"/>
      <c r="M86" s="44"/>
      <c r="N86" s="43"/>
      <c r="O86" s="45"/>
      <c r="Q86" s="34"/>
      <c r="R86" s="23" t="s">
        <v>56</v>
      </c>
      <c r="S86" s="28" t="s">
        <v>92</v>
      </c>
      <c r="T86" s="31">
        <v>28.6</v>
      </c>
      <c r="U86" s="32">
        <v>1.2</v>
      </c>
      <c r="V86" s="31">
        <v>21.9</v>
      </c>
      <c r="W86" s="40">
        <f t="shared" si="54"/>
        <v>316.3</v>
      </c>
      <c r="Y86" s="34"/>
      <c r="Z86" s="27"/>
      <c r="AA86" s="24"/>
      <c r="AB86" s="25"/>
      <c r="AC86" s="26"/>
      <c r="AD86" s="25"/>
      <c r="AE86" s="20"/>
      <c r="AG86" s="34"/>
      <c r="AH86" s="23" t="s">
        <v>56</v>
      </c>
      <c r="AI86" s="28" t="s">
        <v>92</v>
      </c>
      <c r="AJ86" s="31">
        <v>28.6</v>
      </c>
      <c r="AK86" s="32">
        <v>1.2</v>
      </c>
      <c r="AL86" s="31">
        <v>21.9</v>
      </c>
      <c r="AM86" s="40">
        <f t="shared" si="56"/>
        <v>316.3</v>
      </c>
      <c r="AO86" s="34"/>
      <c r="AP86" s="39"/>
      <c r="AQ86" s="42"/>
      <c r="AR86" s="43"/>
      <c r="AS86" s="44"/>
      <c r="AT86" s="43"/>
      <c r="AU86" s="45"/>
      <c r="AW86" s="34"/>
      <c r="AX86" s="27"/>
      <c r="AY86" s="24"/>
      <c r="AZ86" s="25"/>
      <c r="BA86" s="26"/>
      <c r="BB86" s="25"/>
      <c r="BC86" s="20"/>
      <c r="BF86" s="46" t="s">
        <v>39</v>
      </c>
      <c r="BG86" s="46" t="s">
        <v>76</v>
      </c>
      <c r="BH86" s="46">
        <v>14</v>
      </c>
      <c r="BI86" s="46">
        <v>7.2</v>
      </c>
      <c r="BJ86" s="46">
        <v>12</v>
      </c>
      <c r="BK86" s="46">
        <f>SUM((BH86*4)+(BI86*4)+(BJ86*9))</f>
        <v>192.8</v>
      </c>
    </row>
    <row r="87" spans="1:63">
      <c r="A87" s="34"/>
      <c r="B87" s="35" t="s">
        <v>68</v>
      </c>
      <c r="C87" s="42" t="s">
        <v>77</v>
      </c>
      <c r="D87" s="43">
        <v>1.3</v>
      </c>
      <c r="E87" s="44">
        <v>3.6</v>
      </c>
      <c r="F87" s="43">
        <v>0.3</v>
      </c>
      <c r="G87" s="45">
        <f t="shared" si="33"/>
        <v>22.3</v>
      </c>
      <c r="I87" s="34"/>
      <c r="J87" s="39"/>
      <c r="K87" s="42"/>
      <c r="L87" s="43"/>
      <c r="M87" s="44"/>
      <c r="N87" s="43"/>
      <c r="O87" s="45"/>
      <c r="Q87" s="34"/>
      <c r="R87" s="23"/>
      <c r="S87" s="28"/>
      <c r="T87" s="31"/>
      <c r="U87" s="32"/>
      <c r="V87" s="31"/>
      <c r="W87" s="40"/>
      <c r="Y87" s="34"/>
      <c r="Z87" s="27"/>
      <c r="AA87" s="24"/>
      <c r="AB87" s="25"/>
      <c r="AC87" s="26"/>
      <c r="AD87" s="25"/>
      <c r="AE87" s="20"/>
      <c r="AG87" s="34"/>
      <c r="AH87" s="23"/>
      <c r="AI87" s="28"/>
      <c r="AJ87" s="31"/>
      <c r="AK87" s="32"/>
      <c r="AL87" s="31"/>
      <c r="AM87" s="40"/>
      <c r="AO87" s="34"/>
      <c r="AP87" s="39"/>
      <c r="AQ87" s="42"/>
      <c r="AR87" s="43"/>
      <c r="AS87" s="44"/>
      <c r="AT87" s="43"/>
      <c r="AU87" s="45"/>
      <c r="AW87" s="34"/>
      <c r="AX87" s="27"/>
      <c r="AY87" s="24"/>
      <c r="AZ87" s="25"/>
      <c r="BA87" s="26"/>
      <c r="BB87" s="25"/>
      <c r="BC87" s="20"/>
    </row>
    <row r="88" spans="1:63">
      <c r="A88" s="34"/>
      <c r="B88" s="27"/>
      <c r="C88" s="24"/>
      <c r="D88" s="25"/>
      <c r="E88" s="26"/>
      <c r="F88" s="25"/>
      <c r="G88" s="20"/>
      <c r="I88" s="34"/>
      <c r="J88" s="27"/>
      <c r="K88" s="24"/>
      <c r="L88" s="25"/>
      <c r="M88" s="26"/>
      <c r="N88" s="25"/>
      <c r="O88" s="20"/>
      <c r="Q88" s="34"/>
      <c r="R88" s="27"/>
      <c r="S88" s="24"/>
      <c r="T88" s="25"/>
      <c r="U88" s="26"/>
      <c r="V88" s="25"/>
      <c r="W88" s="20"/>
      <c r="Y88" s="34"/>
      <c r="Z88" s="27"/>
      <c r="AA88" s="24"/>
      <c r="AB88" s="25"/>
      <c r="AC88" s="26"/>
      <c r="AD88" s="25"/>
      <c r="AE88" s="20"/>
      <c r="AG88" s="34"/>
      <c r="AH88" s="27"/>
      <c r="AI88" s="24"/>
      <c r="AJ88" s="25"/>
      <c r="AK88" s="26"/>
      <c r="AL88" s="25"/>
      <c r="AM88" s="20"/>
      <c r="AO88" s="34"/>
      <c r="AP88" s="27"/>
      <c r="AQ88" s="24"/>
      <c r="AR88" s="25"/>
      <c r="AS88" s="26"/>
      <c r="AT88" s="25"/>
      <c r="AU88" s="20"/>
      <c r="AW88" s="34"/>
      <c r="AX88" s="27"/>
      <c r="AY88" s="24"/>
      <c r="AZ88" s="25"/>
      <c r="BA88" s="26"/>
      <c r="BB88" s="25"/>
      <c r="BC88" s="20"/>
    </row>
    <row r="89" spans="1:63">
      <c r="A89" s="30">
        <v>0.875</v>
      </c>
      <c r="B89" s="23" t="s">
        <v>41</v>
      </c>
      <c r="C89" s="28" t="s">
        <v>42</v>
      </c>
      <c r="D89" s="25">
        <v>0</v>
      </c>
      <c r="E89" s="26">
        <v>0</v>
      </c>
      <c r="F89" s="25">
        <v>0</v>
      </c>
      <c r="G89" s="20">
        <f t="shared" si="33"/>
        <v>0</v>
      </c>
      <c r="I89" s="30">
        <v>0.85416666666666663</v>
      </c>
      <c r="J89" s="35" t="s">
        <v>33</v>
      </c>
      <c r="K89" s="28" t="s">
        <v>42</v>
      </c>
      <c r="L89" s="31">
        <v>0</v>
      </c>
      <c r="M89" s="32">
        <v>0</v>
      </c>
      <c r="N89" s="31">
        <v>0</v>
      </c>
      <c r="O89" s="20">
        <f t="shared" ref="O89:O92" si="59">SUM((L89*4)+(M89*4)+(N89*9))</f>
        <v>0</v>
      </c>
      <c r="Q89" s="30">
        <v>0.85416666666666663</v>
      </c>
      <c r="R89" s="35" t="s">
        <v>33</v>
      </c>
      <c r="S89" s="28" t="s">
        <v>42</v>
      </c>
      <c r="T89" s="31">
        <v>0</v>
      </c>
      <c r="U89" s="32">
        <v>0</v>
      </c>
      <c r="V89" s="31">
        <v>0</v>
      </c>
      <c r="W89" s="20">
        <f t="shared" ref="W89:W93" si="60">SUM((T89*4)+(U89*4)+(V89*9))</f>
        <v>0</v>
      </c>
      <c r="Y89" s="30">
        <v>0.85416666666666663</v>
      </c>
      <c r="Z89" s="35" t="s">
        <v>33</v>
      </c>
      <c r="AA89" s="28" t="s">
        <v>42</v>
      </c>
      <c r="AB89" s="31">
        <v>0</v>
      </c>
      <c r="AC89" s="32">
        <v>0</v>
      </c>
      <c r="AD89" s="31">
        <v>0</v>
      </c>
      <c r="AE89" s="20">
        <f t="shared" ref="AE89:AE93" si="61">SUM((AB89*4)+(AC89*4)+(AD89*9))</f>
        <v>0</v>
      </c>
      <c r="AG89" s="30">
        <v>0.85416666666666663</v>
      </c>
      <c r="AH89" s="35" t="s">
        <v>33</v>
      </c>
      <c r="AI89" s="28" t="s">
        <v>42</v>
      </c>
      <c r="AJ89" s="31">
        <v>0</v>
      </c>
      <c r="AK89" s="32">
        <v>0</v>
      </c>
      <c r="AL89" s="31">
        <v>0</v>
      </c>
      <c r="AM89" s="20">
        <f t="shared" ref="AM89:AM93" si="62">SUM((AJ89*4)+(AK89*4)+(AL89*9))</f>
        <v>0</v>
      </c>
      <c r="AO89" s="30">
        <v>0.85416666666666663</v>
      </c>
      <c r="AP89" s="35" t="s">
        <v>33</v>
      </c>
      <c r="AQ89" s="28" t="s">
        <v>42</v>
      </c>
      <c r="AR89" s="31">
        <v>0</v>
      </c>
      <c r="AS89" s="32">
        <v>0</v>
      </c>
      <c r="AT89" s="31">
        <v>0</v>
      </c>
      <c r="AU89" s="20">
        <f t="shared" ref="AU89:AU93" si="63">SUM((AR89*4)+(AS89*4)+(AT89*9))</f>
        <v>0</v>
      </c>
      <c r="AW89" s="30">
        <v>0.85416666666666663</v>
      </c>
      <c r="AX89" s="35" t="s">
        <v>33</v>
      </c>
      <c r="AY89" s="28" t="s">
        <v>42</v>
      </c>
      <c r="AZ89" s="31">
        <v>0</v>
      </c>
      <c r="BA89" s="32">
        <v>0</v>
      </c>
      <c r="BB89" s="31">
        <v>0</v>
      </c>
      <c r="BC89" s="20">
        <f t="shared" ref="BC89:BC93" si="64">SUM((AZ89*4)+(BA89*4)+(BB89*9))</f>
        <v>0</v>
      </c>
    </row>
    <row r="90" spans="1:63">
      <c r="A90" s="33" t="s">
        <v>35</v>
      </c>
      <c r="B90" s="23" t="s">
        <v>43</v>
      </c>
      <c r="C90" s="28" t="s">
        <v>44</v>
      </c>
      <c r="D90" s="25">
        <v>0</v>
      </c>
      <c r="E90" s="26">
        <v>0</v>
      </c>
      <c r="F90" s="25">
        <v>1.5</v>
      </c>
      <c r="G90" s="20">
        <f t="shared" si="33"/>
        <v>13.5</v>
      </c>
      <c r="I90" s="30"/>
      <c r="J90" s="35"/>
      <c r="K90" s="28"/>
      <c r="L90" s="31"/>
      <c r="M90" s="32"/>
      <c r="N90" s="31"/>
      <c r="O90" s="20"/>
      <c r="Q90" s="30"/>
      <c r="R90" s="35"/>
      <c r="S90" s="28"/>
      <c r="T90" s="31"/>
      <c r="U90" s="32"/>
      <c r="V90" s="31"/>
      <c r="W90" s="20"/>
      <c r="Y90" s="30"/>
      <c r="Z90" s="35"/>
      <c r="AA90" s="28"/>
      <c r="AB90" s="31"/>
      <c r="AC90" s="32"/>
      <c r="AD90" s="31"/>
      <c r="AE90" s="20"/>
      <c r="AG90" s="30"/>
      <c r="AH90" s="35"/>
      <c r="AI90" s="28"/>
      <c r="AJ90" s="31"/>
      <c r="AK90" s="32"/>
      <c r="AL90" s="31"/>
      <c r="AM90" s="20"/>
      <c r="AO90" s="30"/>
      <c r="AP90" s="35"/>
      <c r="AQ90" s="28"/>
      <c r="AR90" s="31"/>
      <c r="AS90" s="32"/>
      <c r="AT90" s="31"/>
      <c r="AU90" s="20"/>
      <c r="AW90" s="30"/>
      <c r="AX90" s="35"/>
      <c r="AY90" s="28"/>
      <c r="AZ90" s="31"/>
      <c r="BA90" s="32"/>
      <c r="BB90" s="31"/>
      <c r="BC90" s="20"/>
    </row>
    <row r="91" spans="1:63">
      <c r="A91" s="33"/>
      <c r="B91" s="23" t="s">
        <v>36</v>
      </c>
      <c r="C91" s="28" t="s">
        <v>45</v>
      </c>
      <c r="D91" s="25">
        <v>3.5</v>
      </c>
      <c r="E91" s="26">
        <v>39.299999999999997</v>
      </c>
      <c r="F91" s="25">
        <v>0.3</v>
      </c>
      <c r="G91" s="20">
        <f t="shared" si="33"/>
        <v>173.89999999999998</v>
      </c>
      <c r="I91" s="33" t="s">
        <v>35</v>
      </c>
      <c r="J91" s="27" t="s">
        <v>56</v>
      </c>
      <c r="K91" s="28" t="s">
        <v>57</v>
      </c>
      <c r="L91" s="25">
        <v>0.8</v>
      </c>
      <c r="M91" s="26">
        <v>20.3</v>
      </c>
      <c r="N91" s="25">
        <v>0</v>
      </c>
      <c r="O91" s="20">
        <f t="shared" si="59"/>
        <v>84.4</v>
      </c>
      <c r="Q91" s="33" t="s">
        <v>35</v>
      </c>
      <c r="R91" s="27" t="s">
        <v>56</v>
      </c>
      <c r="S91" s="28" t="s">
        <v>57</v>
      </c>
      <c r="T91" s="25">
        <v>0.8</v>
      </c>
      <c r="U91" s="26">
        <v>20.3</v>
      </c>
      <c r="V91" s="25">
        <v>0</v>
      </c>
      <c r="W91" s="20">
        <f t="shared" si="60"/>
        <v>84.4</v>
      </c>
      <c r="Y91" s="33" t="s">
        <v>35</v>
      </c>
      <c r="Z91" s="27" t="s">
        <v>56</v>
      </c>
      <c r="AA91" s="28" t="s">
        <v>57</v>
      </c>
      <c r="AB91" s="25">
        <v>0.8</v>
      </c>
      <c r="AC91" s="26">
        <v>20.3</v>
      </c>
      <c r="AD91" s="25">
        <v>0</v>
      </c>
      <c r="AE91" s="20">
        <f t="shared" si="61"/>
        <v>84.4</v>
      </c>
      <c r="AG91" s="33" t="s">
        <v>35</v>
      </c>
      <c r="AH91" s="27" t="s">
        <v>56</v>
      </c>
      <c r="AI91" s="28" t="s">
        <v>57</v>
      </c>
      <c r="AJ91" s="25">
        <v>0.8</v>
      </c>
      <c r="AK91" s="26">
        <v>20.3</v>
      </c>
      <c r="AL91" s="25">
        <v>0</v>
      </c>
      <c r="AM91" s="20">
        <f t="shared" si="62"/>
        <v>84.4</v>
      </c>
      <c r="AO91" s="33" t="s">
        <v>35</v>
      </c>
      <c r="AP91" s="27" t="s">
        <v>56</v>
      </c>
      <c r="AQ91" s="28" t="s">
        <v>57</v>
      </c>
      <c r="AR91" s="25">
        <v>0.8</v>
      </c>
      <c r="AS91" s="26">
        <v>20.3</v>
      </c>
      <c r="AT91" s="25">
        <v>0</v>
      </c>
      <c r="AU91" s="20">
        <f t="shared" si="63"/>
        <v>84.4</v>
      </c>
      <c r="AW91" s="33" t="s">
        <v>35</v>
      </c>
      <c r="AX91" s="27" t="s">
        <v>56</v>
      </c>
      <c r="AY91" s="28" t="s">
        <v>57</v>
      </c>
      <c r="AZ91" s="25">
        <v>0.8</v>
      </c>
      <c r="BA91" s="26">
        <v>20.3</v>
      </c>
      <c r="BB91" s="25">
        <v>0</v>
      </c>
      <c r="BC91" s="20">
        <f t="shared" si="64"/>
        <v>84.4</v>
      </c>
    </row>
    <row r="92" spans="1:63">
      <c r="A92" s="34"/>
      <c r="B92" s="23" t="s">
        <v>36</v>
      </c>
      <c r="C92" s="28" t="s">
        <v>46</v>
      </c>
      <c r="D92" s="31">
        <v>12.97</v>
      </c>
      <c r="E92" s="32">
        <v>0</v>
      </c>
      <c r="F92" s="31">
        <v>0.53</v>
      </c>
      <c r="G92" s="20">
        <f t="shared" si="33"/>
        <v>56.650000000000006</v>
      </c>
      <c r="I92" s="34"/>
      <c r="J92" s="27" t="s">
        <v>93</v>
      </c>
      <c r="K92" s="28" t="s">
        <v>94</v>
      </c>
      <c r="L92" s="25">
        <f>2.85*2</f>
        <v>5.7</v>
      </c>
      <c r="M92" s="26">
        <f>13.5*2</f>
        <v>27</v>
      </c>
      <c r="N92" s="25">
        <f>1.03*2</f>
        <v>2.06</v>
      </c>
      <c r="O92" s="20">
        <f t="shared" si="59"/>
        <v>149.34</v>
      </c>
      <c r="Q92" s="34"/>
      <c r="R92" s="27" t="s">
        <v>93</v>
      </c>
      <c r="S92" s="28" t="s">
        <v>94</v>
      </c>
      <c r="T92" s="25">
        <f>2.85*2</f>
        <v>5.7</v>
      </c>
      <c r="U92" s="26">
        <f>13.5*2</f>
        <v>27</v>
      </c>
      <c r="V92" s="25">
        <f>1.03*2</f>
        <v>2.06</v>
      </c>
      <c r="W92" s="20">
        <f t="shared" si="60"/>
        <v>149.34</v>
      </c>
      <c r="Y92" s="34"/>
      <c r="Z92" s="27" t="s">
        <v>93</v>
      </c>
      <c r="AA92" s="28" t="s">
        <v>94</v>
      </c>
      <c r="AB92" s="25">
        <f>2.85*2</f>
        <v>5.7</v>
      </c>
      <c r="AC92" s="26">
        <f>13.5*2</f>
        <v>27</v>
      </c>
      <c r="AD92" s="25">
        <f>1.03*2</f>
        <v>2.06</v>
      </c>
      <c r="AE92" s="20">
        <f t="shared" si="61"/>
        <v>149.34</v>
      </c>
      <c r="AG92" s="34"/>
      <c r="AH92" s="27" t="s">
        <v>93</v>
      </c>
      <c r="AI92" s="28" t="s">
        <v>94</v>
      </c>
      <c r="AJ92" s="25">
        <f>2.85*2</f>
        <v>5.7</v>
      </c>
      <c r="AK92" s="26">
        <f>13.5*2</f>
        <v>27</v>
      </c>
      <c r="AL92" s="25">
        <f>1.03*2</f>
        <v>2.06</v>
      </c>
      <c r="AM92" s="20">
        <f t="shared" si="62"/>
        <v>149.34</v>
      </c>
      <c r="AO92" s="34"/>
      <c r="AP92" s="27" t="s">
        <v>93</v>
      </c>
      <c r="AQ92" s="28" t="s">
        <v>94</v>
      </c>
      <c r="AR92" s="25">
        <f>2.85*2</f>
        <v>5.7</v>
      </c>
      <c r="AS92" s="26">
        <f>13.5*2</f>
        <v>27</v>
      </c>
      <c r="AT92" s="25">
        <f>1.03*2</f>
        <v>2.06</v>
      </c>
      <c r="AU92" s="20">
        <f t="shared" si="63"/>
        <v>149.34</v>
      </c>
      <c r="AW92" s="34"/>
      <c r="AX92" s="27" t="s">
        <v>93</v>
      </c>
      <c r="AY92" s="28" t="s">
        <v>94</v>
      </c>
      <c r="AZ92" s="25">
        <f>2.85*2</f>
        <v>5.7</v>
      </c>
      <c r="BA92" s="26">
        <f>13.5*2</f>
        <v>27</v>
      </c>
      <c r="BB92" s="25">
        <f>1.03*2</f>
        <v>2.06</v>
      </c>
      <c r="BC92" s="20">
        <f t="shared" si="64"/>
        <v>149.34</v>
      </c>
    </row>
    <row r="93" spans="1:63">
      <c r="A93" s="34"/>
      <c r="B93" s="23" t="s">
        <v>47</v>
      </c>
      <c r="C93" s="24" t="s">
        <v>48</v>
      </c>
      <c r="D93" s="25">
        <v>0.87</v>
      </c>
      <c r="E93" s="26">
        <v>1.2</v>
      </c>
      <c r="F93" s="25">
        <v>0</v>
      </c>
      <c r="G93" s="20">
        <f t="shared" si="33"/>
        <v>8.2799999999999994</v>
      </c>
      <c r="I93" s="34"/>
      <c r="J93" s="27" t="s">
        <v>95</v>
      </c>
      <c r="K93" s="24" t="s">
        <v>55</v>
      </c>
      <c r="L93" s="25">
        <v>10.1</v>
      </c>
      <c r="M93" s="26">
        <v>0.3</v>
      </c>
      <c r="N93" s="25">
        <v>2.9</v>
      </c>
      <c r="O93" s="20"/>
      <c r="Q93" s="34"/>
      <c r="R93" s="27" t="s">
        <v>95</v>
      </c>
      <c r="S93" s="24" t="s">
        <v>55</v>
      </c>
      <c r="T93" s="25">
        <v>10.1</v>
      </c>
      <c r="U93" s="26">
        <v>0.3</v>
      </c>
      <c r="V93" s="25">
        <v>2.9</v>
      </c>
      <c r="W93" s="20">
        <f t="shared" si="60"/>
        <v>67.7</v>
      </c>
      <c r="Y93" s="34"/>
      <c r="Z93" s="27" t="s">
        <v>95</v>
      </c>
      <c r="AA93" s="24" t="s">
        <v>55</v>
      </c>
      <c r="AB93" s="25">
        <v>10.1</v>
      </c>
      <c r="AC93" s="26">
        <v>0.3</v>
      </c>
      <c r="AD93" s="25">
        <v>2.9</v>
      </c>
      <c r="AE93" s="20">
        <f t="shared" si="61"/>
        <v>67.7</v>
      </c>
      <c r="AG93" s="34"/>
      <c r="AH93" s="27" t="s">
        <v>95</v>
      </c>
      <c r="AI93" s="24" t="s">
        <v>55</v>
      </c>
      <c r="AJ93" s="25">
        <v>10.1</v>
      </c>
      <c r="AK93" s="26">
        <v>0.3</v>
      </c>
      <c r="AL93" s="25">
        <v>2.9</v>
      </c>
      <c r="AM93" s="20">
        <f t="shared" si="62"/>
        <v>67.7</v>
      </c>
      <c r="AO93" s="34"/>
      <c r="AP93" s="27" t="s">
        <v>95</v>
      </c>
      <c r="AQ93" s="24" t="s">
        <v>55</v>
      </c>
      <c r="AR93" s="25">
        <v>10.1</v>
      </c>
      <c r="AS93" s="26">
        <v>0.3</v>
      </c>
      <c r="AT93" s="25">
        <v>2.9</v>
      </c>
      <c r="AU93" s="20">
        <f t="shared" si="63"/>
        <v>67.7</v>
      </c>
      <c r="AW93" s="34"/>
      <c r="AX93" s="27" t="s">
        <v>95</v>
      </c>
      <c r="AY93" s="24" t="s">
        <v>55</v>
      </c>
      <c r="AZ93" s="25">
        <v>10.1</v>
      </c>
      <c r="BA93" s="26">
        <v>0.3</v>
      </c>
      <c r="BB93" s="25">
        <v>2.9</v>
      </c>
      <c r="BC93" s="20">
        <f t="shared" si="64"/>
        <v>67.7</v>
      </c>
    </row>
    <row r="94" spans="1:63">
      <c r="A94" s="34"/>
      <c r="B94" s="27"/>
      <c r="C94" s="24"/>
      <c r="D94" s="25"/>
      <c r="E94" s="26"/>
      <c r="F94" s="25"/>
      <c r="G94" s="20"/>
      <c r="I94" s="34"/>
      <c r="J94" s="27"/>
      <c r="K94" s="24"/>
      <c r="L94" s="25"/>
      <c r="M94" s="26"/>
      <c r="N94" s="25"/>
      <c r="O94" s="20"/>
      <c r="Q94" s="34"/>
      <c r="R94" s="27"/>
      <c r="S94" s="24"/>
      <c r="T94" s="25"/>
      <c r="U94" s="26"/>
      <c r="V94" s="25"/>
      <c r="W94" s="20"/>
      <c r="Y94" s="34"/>
      <c r="Z94" s="27"/>
      <c r="AA94" s="24"/>
      <c r="AB94" s="25"/>
      <c r="AC94" s="26"/>
      <c r="AD94" s="25"/>
      <c r="AE94" s="20"/>
      <c r="AG94" s="34"/>
      <c r="AH94" s="27"/>
      <c r="AI94" s="24"/>
      <c r="AJ94" s="25"/>
      <c r="AK94" s="26"/>
      <c r="AL94" s="25"/>
      <c r="AM94" s="20"/>
      <c r="AO94" s="34"/>
      <c r="AP94" s="27"/>
      <c r="AQ94" s="24"/>
      <c r="AR94" s="25"/>
      <c r="AS94" s="26"/>
      <c r="AT94" s="25"/>
      <c r="AU94" s="20"/>
      <c r="AW94" s="34"/>
      <c r="AX94" s="27"/>
      <c r="AY94" s="24"/>
      <c r="AZ94" s="25"/>
      <c r="BA94" s="26"/>
      <c r="BB94" s="25"/>
      <c r="BC94" s="20"/>
    </row>
    <row r="95" spans="1:63">
      <c r="A95" s="30">
        <v>0</v>
      </c>
      <c r="B95" s="23" t="s">
        <v>79</v>
      </c>
      <c r="C95" s="28" t="s">
        <v>80</v>
      </c>
      <c r="D95" s="31">
        <v>44.4</v>
      </c>
      <c r="E95" s="32">
        <f>4.6*4</f>
        <v>18.399999999999999</v>
      </c>
      <c r="F95" s="31">
        <v>1.2</v>
      </c>
      <c r="G95" s="20">
        <f t="shared" si="33"/>
        <v>262</v>
      </c>
      <c r="I95" s="30">
        <v>0.95833333333333337</v>
      </c>
      <c r="J95" s="27" t="s">
        <v>79</v>
      </c>
      <c r="K95" s="28" t="s">
        <v>80</v>
      </c>
      <c r="L95" s="25">
        <v>44.4</v>
      </c>
      <c r="M95" s="26">
        <f>4.6*4</f>
        <v>18.399999999999999</v>
      </c>
      <c r="N95" s="25">
        <v>1.2</v>
      </c>
      <c r="O95" s="20">
        <f t="shared" ref="O95:O96" si="65">SUM((L95*4)+(M95*4)+(N95*9))</f>
        <v>262</v>
      </c>
      <c r="Q95" s="30">
        <v>0.95833333333333337</v>
      </c>
      <c r="R95" s="27" t="s">
        <v>79</v>
      </c>
      <c r="S95" s="28" t="s">
        <v>80</v>
      </c>
      <c r="T95" s="25">
        <v>44.4</v>
      </c>
      <c r="U95" s="26">
        <f>4.6*4</f>
        <v>18.399999999999999</v>
      </c>
      <c r="V95" s="25">
        <v>1.2</v>
      </c>
      <c r="W95" s="20">
        <f t="shared" ref="W95:W96" si="66">SUM((T95*4)+(U95*4)+(V95*9))</f>
        <v>262</v>
      </c>
      <c r="Y95" s="30">
        <v>0.95833333333333337</v>
      </c>
      <c r="Z95" s="27" t="s">
        <v>79</v>
      </c>
      <c r="AA95" s="28" t="s">
        <v>80</v>
      </c>
      <c r="AB95" s="25">
        <v>44.4</v>
      </c>
      <c r="AC95" s="26">
        <f>4.6*4</f>
        <v>18.399999999999999</v>
      </c>
      <c r="AD95" s="25">
        <v>1.2</v>
      </c>
      <c r="AE95" s="20">
        <f t="shared" ref="AE95:AE96" si="67">SUM((AB95*4)+(AC95*4)+(AD95*9))</f>
        <v>262</v>
      </c>
      <c r="AG95" s="30">
        <v>0.95833333333333337</v>
      </c>
      <c r="AH95" s="27" t="s">
        <v>79</v>
      </c>
      <c r="AI95" s="28" t="s">
        <v>80</v>
      </c>
      <c r="AJ95" s="25">
        <v>44.4</v>
      </c>
      <c r="AK95" s="26">
        <f>4.6*4</f>
        <v>18.399999999999999</v>
      </c>
      <c r="AL95" s="25">
        <v>1.2</v>
      </c>
      <c r="AM95" s="20">
        <f t="shared" ref="AM95:AM96" si="68">SUM((AJ95*4)+(AK95*4)+(AL95*9))</f>
        <v>262</v>
      </c>
      <c r="AO95" s="30">
        <v>0.95833333333333337</v>
      </c>
      <c r="AP95" s="27" t="s">
        <v>79</v>
      </c>
      <c r="AQ95" s="28" t="s">
        <v>80</v>
      </c>
      <c r="AR95" s="25">
        <v>44.4</v>
      </c>
      <c r="AS95" s="26">
        <f>4.6*4</f>
        <v>18.399999999999999</v>
      </c>
      <c r="AT95" s="25">
        <v>1.2</v>
      </c>
      <c r="AU95" s="20">
        <f t="shared" ref="AU95:AU96" si="69">SUM((AR95*4)+(AS95*4)+(AT95*9))</f>
        <v>262</v>
      </c>
      <c r="AW95" s="30">
        <v>0.95833333333333337</v>
      </c>
      <c r="AX95" s="27" t="s">
        <v>79</v>
      </c>
      <c r="AY95" s="28" t="s">
        <v>80</v>
      </c>
      <c r="AZ95" s="25">
        <v>44.4</v>
      </c>
      <c r="BA95" s="26">
        <f>4.6*4</f>
        <v>18.399999999999999</v>
      </c>
      <c r="BB95" s="25">
        <v>1.2</v>
      </c>
      <c r="BC95" s="20">
        <f t="shared" ref="BC95:BC96" si="70">SUM((AZ95*4)+(BA95*4)+(BB95*9))</f>
        <v>262</v>
      </c>
    </row>
    <row r="96" spans="1:63">
      <c r="A96" s="33" t="s">
        <v>35</v>
      </c>
      <c r="B96" s="35" t="s">
        <v>81</v>
      </c>
      <c r="C96" s="24" t="s">
        <v>82</v>
      </c>
      <c r="D96" s="25">
        <v>3.26</v>
      </c>
      <c r="E96" s="26">
        <v>3.46</v>
      </c>
      <c r="F96" s="25">
        <v>10.9</v>
      </c>
      <c r="G96" s="20">
        <f t="shared" si="33"/>
        <v>124.98</v>
      </c>
      <c r="I96" s="33" t="s">
        <v>35</v>
      </c>
      <c r="J96" s="27" t="s">
        <v>83</v>
      </c>
      <c r="K96" s="28" t="s">
        <v>84</v>
      </c>
      <c r="L96" s="25">
        <v>0.125</v>
      </c>
      <c r="M96" s="26">
        <v>14.5</v>
      </c>
      <c r="N96" s="25">
        <v>0.1</v>
      </c>
      <c r="O96" s="20">
        <f t="shared" si="65"/>
        <v>59.4</v>
      </c>
      <c r="Q96" s="33" t="s">
        <v>35</v>
      </c>
      <c r="R96" s="27" t="s">
        <v>83</v>
      </c>
      <c r="S96" s="28" t="s">
        <v>84</v>
      </c>
      <c r="T96" s="25">
        <v>0.125</v>
      </c>
      <c r="U96" s="26">
        <v>14.5</v>
      </c>
      <c r="V96" s="25">
        <v>0.1</v>
      </c>
      <c r="W96" s="20">
        <f t="shared" si="66"/>
        <v>59.4</v>
      </c>
      <c r="Y96" s="33" t="s">
        <v>35</v>
      </c>
      <c r="Z96" s="27" t="s">
        <v>83</v>
      </c>
      <c r="AA96" s="28" t="s">
        <v>84</v>
      </c>
      <c r="AB96" s="25">
        <v>0.125</v>
      </c>
      <c r="AC96" s="26">
        <v>14.5</v>
      </c>
      <c r="AD96" s="25">
        <v>0.1</v>
      </c>
      <c r="AE96" s="20">
        <f t="shared" si="67"/>
        <v>59.4</v>
      </c>
      <c r="AG96" s="33" t="s">
        <v>35</v>
      </c>
      <c r="AH96" s="27" t="s">
        <v>83</v>
      </c>
      <c r="AI96" s="28" t="s">
        <v>84</v>
      </c>
      <c r="AJ96" s="25">
        <v>0.125</v>
      </c>
      <c r="AK96" s="26">
        <v>14.5</v>
      </c>
      <c r="AL96" s="25">
        <v>0.1</v>
      </c>
      <c r="AM96" s="20">
        <f t="shared" si="68"/>
        <v>59.4</v>
      </c>
      <c r="AO96" s="33" t="s">
        <v>35</v>
      </c>
      <c r="AP96" s="27" t="s">
        <v>83</v>
      </c>
      <c r="AQ96" s="28" t="s">
        <v>84</v>
      </c>
      <c r="AR96" s="25">
        <v>0.125</v>
      </c>
      <c r="AS96" s="26">
        <v>14.5</v>
      </c>
      <c r="AT96" s="25">
        <v>0.1</v>
      </c>
      <c r="AU96" s="20">
        <f t="shared" si="69"/>
        <v>59.4</v>
      </c>
      <c r="AW96" s="33" t="s">
        <v>35</v>
      </c>
      <c r="AX96" s="27" t="s">
        <v>83</v>
      </c>
      <c r="AY96" s="28" t="s">
        <v>84</v>
      </c>
      <c r="AZ96" s="25">
        <v>0.125</v>
      </c>
      <c r="BA96" s="26">
        <v>14.5</v>
      </c>
      <c r="BB96" s="25">
        <v>0.1</v>
      </c>
      <c r="BC96" s="20">
        <f t="shared" si="70"/>
        <v>59.4</v>
      </c>
    </row>
    <row r="97" spans="1:55">
      <c r="A97" s="50"/>
      <c r="B97" s="51"/>
      <c r="C97" s="52"/>
      <c r="D97" s="53">
        <f>SUM(D61:D96)</f>
        <v>147.74999999999997</v>
      </c>
      <c r="E97" s="54">
        <f>SUM(E61:E96)</f>
        <v>335.67499999999995</v>
      </c>
      <c r="F97" s="53">
        <f>SUM(F61:F96)</f>
        <v>48.454999999999998</v>
      </c>
      <c r="G97" s="55">
        <f>SUM((D97*4)+(E97*4)+(F97*9))</f>
        <v>2369.7949999999996</v>
      </c>
      <c r="H97" s="56"/>
      <c r="I97" s="50"/>
      <c r="J97" s="51"/>
      <c r="K97" s="52"/>
      <c r="L97" s="53">
        <f>SUM(L61:L96)</f>
        <v>199.07500000000002</v>
      </c>
      <c r="M97" s="54">
        <f>SUM(M61:M96)</f>
        <v>359.2</v>
      </c>
      <c r="N97" s="53">
        <f>SUM(N61:N96)</f>
        <v>45.55</v>
      </c>
      <c r="O97" s="55">
        <f>SUM((L97*4)+(M97*4)+(N97*9))</f>
        <v>2643.0499999999997</v>
      </c>
      <c r="Q97" s="50"/>
      <c r="R97" s="51"/>
      <c r="S97" s="52"/>
      <c r="T97" s="53">
        <f>SUM(T61:T96)</f>
        <v>193.97500000000002</v>
      </c>
      <c r="U97" s="54">
        <f>SUM(U61:U96)</f>
        <v>343.19999999999993</v>
      </c>
      <c r="V97" s="53">
        <f>SUM(V61:V96)</f>
        <v>64.649999999999991</v>
      </c>
      <c r="W97" s="55">
        <f>SUM((T97*4)+(U97*4)+(V97*9))</f>
        <v>2730.5499999999997</v>
      </c>
      <c r="Y97" s="50"/>
      <c r="Z97" s="51"/>
      <c r="AA97" s="52"/>
      <c r="AB97" s="53">
        <f>SUM(AB61:AB96)</f>
        <v>199.07500000000002</v>
      </c>
      <c r="AC97" s="54">
        <f>SUM(AC61:AC96)</f>
        <v>359.2</v>
      </c>
      <c r="AD97" s="53">
        <f>SUM(AD61:AD96)</f>
        <v>45.55</v>
      </c>
      <c r="AE97" s="55">
        <f>SUM((AB97*4)+(AC97*4)+(AD97*9))</f>
        <v>2643.0499999999997</v>
      </c>
      <c r="AG97" s="50"/>
      <c r="AH97" s="51"/>
      <c r="AI97" s="52"/>
      <c r="AJ97" s="53">
        <f>SUM(AJ61:AJ96)</f>
        <v>193.97500000000002</v>
      </c>
      <c r="AK97" s="54">
        <f>SUM(AK61:AK96)</f>
        <v>343.19999999999993</v>
      </c>
      <c r="AL97" s="53">
        <f>SUM(AL61:AL96)</f>
        <v>64.649999999999991</v>
      </c>
      <c r="AM97" s="55">
        <f>SUM((AJ97*4)+(AK97*4)+(AL97*9))</f>
        <v>2730.5499999999997</v>
      </c>
      <c r="AO97" s="50"/>
      <c r="AP97" s="51"/>
      <c r="AQ97" s="52"/>
      <c r="AR97" s="53">
        <f>SUM(AR61:AR96)</f>
        <v>175.27500000000003</v>
      </c>
      <c r="AS97" s="54">
        <f>SUM(AS61:AS96)</f>
        <v>305.09999999999997</v>
      </c>
      <c r="AT97" s="53">
        <f>SUM(AT61:AT96)</f>
        <v>58.75</v>
      </c>
      <c r="AU97" s="55">
        <f>SUM((AR97*4)+(AS97*4)+(AT97*9))</f>
        <v>2450.25</v>
      </c>
      <c r="AW97" s="50"/>
      <c r="AX97" s="51"/>
      <c r="AY97" s="52"/>
      <c r="AZ97" s="53">
        <f>SUM(AZ61:AZ96)</f>
        <v>175.27500000000003</v>
      </c>
      <c r="BA97" s="54">
        <f>SUM(BA61:BA96)</f>
        <v>305.09999999999997</v>
      </c>
      <c r="BB97" s="53">
        <f>SUM(BB61:BB96)</f>
        <v>58.75</v>
      </c>
      <c r="BC97" s="55">
        <f>SUM((AZ97*4)+(BA97*4)+(BB97*9))</f>
        <v>2450.25</v>
      </c>
    </row>
    <row r="98" spans="1:55" ht="15.75" thickBot="1">
      <c r="A98" s="57"/>
      <c r="B98" s="58"/>
      <c r="C98" s="59"/>
      <c r="D98" s="60">
        <f>SUM((D97*4)/(G97/100))</f>
        <v>24.938866020056587</v>
      </c>
      <c r="E98" s="61">
        <f>SUM((E97*4.2)/(G97/100))</f>
        <v>59.491854780687788</v>
      </c>
      <c r="F98" s="60">
        <f>SUM((F97*9)/(G97/100))</f>
        <v>18.40222466500267</v>
      </c>
      <c r="G98" s="62"/>
      <c r="I98" s="57"/>
      <c r="J98" s="58"/>
      <c r="K98" s="59"/>
      <c r="L98" s="60">
        <f>SUM((L97*4)/(O97/100))</f>
        <v>30.128071735305806</v>
      </c>
      <c r="M98" s="61">
        <f>SUM((M97*4.2)/(O97/100))</f>
        <v>57.079510414104924</v>
      </c>
      <c r="N98" s="60">
        <f>SUM((N97*9)/(O97/100))</f>
        <v>15.510489775070468</v>
      </c>
      <c r="O98" s="62"/>
      <c r="Q98" s="57"/>
      <c r="R98" s="58"/>
      <c r="S98" s="59"/>
      <c r="T98" s="60">
        <f>SUM((T97*4)/(W97/100))</f>
        <v>28.41552068264636</v>
      </c>
      <c r="U98" s="61">
        <f>SUM((U97*4.2)/(W97/100))</f>
        <v>52.789364779989377</v>
      </c>
      <c r="V98" s="60">
        <f>SUM((V97*9)/(W97/100))</f>
        <v>21.308893812601855</v>
      </c>
      <c r="W98" s="62"/>
      <c r="Y98" s="57"/>
      <c r="Z98" s="58"/>
      <c r="AA98" s="59"/>
      <c r="AB98" s="60">
        <f>SUM((AB97*4)/(AE97/100))</f>
        <v>30.128071735305806</v>
      </c>
      <c r="AC98" s="61">
        <f>SUM((AC97*4.2)/(AE97/100))</f>
        <v>57.079510414104924</v>
      </c>
      <c r="AD98" s="60">
        <f>SUM((AD97*9)/(AE97/100))</f>
        <v>15.510489775070468</v>
      </c>
      <c r="AE98" s="62"/>
      <c r="AG98" s="57"/>
      <c r="AH98" s="58"/>
      <c r="AI98" s="59"/>
      <c r="AJ98" s="60">
        <f>SUM((AJ97*4)/(AM97/100))</f>
        <v>28.41552068264636</v>
      </c>
      <c r="AK98" s="61">
        <f>SUM((AK97*4.2)/(AM97/100))</f>
        <v>52.789364779989377</v>
      </c>
      <c r="AL98" s="60">
        <f>SUM((AL97*9)/(AM97/100))</f>
        <v>21.308893812601855</v>
      </c>
      <c r="AM98" s="62"/>
      <c r="AO98" s="57"/>
      <c r="AP98" s="58"/>
      <c r="AQ98" s="59"/>
      <c r="AR98" s="60">
        <f>SUM((AR97*4)/(AU97/100))</f>
        <v>28.613406795224982</v>
      </c>
      <c r="AS98" s="61">
        <f>SUM((AS97*4.2)/(AU97/100))</f>
        <v>52.297520661157016</v>
      </c>
      <c r="AT98" s="60">
        <f>SUM((AT97*9)/(AU97/100))</f>
        <v>21.579430670339761</v>
      </c>
      <c r="AU98" s="62"/>
      <c r="AW98" s="57"/>
      <c r="AX98" s="58"/>
      <c r="AY98" s="59"/>
      <c r="AZ98" s="60">
        <f>SUM((AZ97*4)/(BC97/100))</f>
        <v>28.613406795224982</v>
      </c>
      <c r="BA98" s="61">
        <f>SUM((BA97*4.2)/(BC97/100))</f>
        <v>52.297520661157016</v>
      </c>
      <c r="BB98" s="60">
        <f>SUM((BB97*9)/(BC97/100))</f>
        <v>21.579430670339761</v>
      </c>
      <c r="BC98" s="62"/>
    </row>
    <row r="100" spans="1:55">
      <c r="G100" s="56"/>
    </row>
    <row r="101" spans="1:55">
      <c r="G101" s="56"/>
    </row>
  </sheetData>
  <mergeCells count="34">
    <mergeCell ref="A65:G65"/>
    <mergeCell ref="AW15:AY15"/>
    <mergeCell ref="A43:G43"/>
    <mergeCell ref="A60:C60"/>
    <mergeCell ref="I60:K60"/>
    <mergeCell ref="Q60:S60"/>
    <mergeCell ref="Y60:AA60"/>
    <mergeCell ref="AG60:AI60"/>
    <mergeCell ref="AO60:AQ60"/>
    <mergeCell ref="AW60:AY60"/>
    <mergeCell ref="A15:C15"/>
    <mergeCell ref="I15:K15"/>
    <mergeCell ref="Q15:S15"/>
    <mergeCell ref="Y15:AA15"/>
    <mergeCell ref="AG15:AI15"/>
    <mergeCell ref="AO15:AQ15"/>
    <mergeCell ref="I14:J14"/>
    <mergeCell ref="Q14:R14"/>
    <mergeCell ref="Y14:Z14"/>
    <mergeCell ref="AG14:AH14"/>
    <mergeCell ref="AO14:AP14"/>
    <mergeCell ref="AW14:AX14"/>
    <mergeCell ref="A8:B8"/>
    <mergeCell ref="A9:B9"/>
    <mergeCell ref="A10:B10"/>
    <mergeCell ref="A11:B11"/>
    <mergeCell ref="A13:B13"/>
    <mergeCell ref="A14:B14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Voedingsschema cut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</dc:creator>
  <cp:lastModifiedBy>Shanna</cp:lastModifiedBy>
  <dcterms:created xsi:type="dcterms:W3CDTF">2015-04-17T18:01:17Z</dcterms:created>
  <dcterms:modified xsi:type="dcterms:W3CDTF">2015-04-17T18:01:45Z</dcterms:modified>
</cp:coreProperties>
</file>